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firstSheet="11" activeTab="16"/>
  </bookViews>
  <sheets>
    <sheet name="2018" sheetId="1" r:id="rId1"/>
    <sheet name="Návrh 2018" sheetId="5" r:id="rId2"/>
    <sheet name="Návrh 2019" sheetId="8" r:id="rId3"/>
    <sheet name="2018 (2)" sheetId="12" r:id="rId4"/>
    <sheet name="Výhled 2019" sheetId="3" r:id="rId5"/>
    <sheet name="Návrh 2019 vyvěsit" sheetId="9" r:id="rId6"/>
    <sheet name="Návrh 2019 - plnění" sheetId="10" r:id="rId7"/>
    <sheet name="Návrh 2020 - plnění" sheetId="14" r:id="rId8"/>
    <sheet name="Návrh výhled 2019" sheetId="6" r:id="rId9"/>
    <sheet name="Návrh 2021 - plnění" sheetId="17" r:id="rId10"/>
    <sheet name="Výhled 2020" sheetId="4" r:id="rId11"/>
    <sheet name="Návrh výhled 2020" sheetId="7" r:id="rId12"/>
    <sheet name="Návrh výhled 2021" sheetId="11" r:id="rId13"/>
    <sheet name="Rozpočet 2021 - plnění" sheetId="18" r:id="rId14"/>
    <sheet name="Návrh výhled 2022" sheetId="15" r:id="rId15"/>
    <sheet name="Návrh výhled 2023" sheetId="16" r:id="rId16"/>
    <sheet name="Návrh výhled 2024" sheetId="13" r:id="rId17"/>
  </sheets>
  <definedNames>
    <definedName name="_xlnm.Print_Titles" localSheetId="0">'2018'!$1:$4</definedName>
    <definedName name="_xlnm.Print_Titles" localSheetId="3">'2018 (2)'!$1:$4</definedName>
    <definedName name="_xlnm.Print_Titles" localSheetId="1">'Návrh 2018'!$1:$4</definedName>
    <definedName name="_xlnm.Print_Titles" localSheetId="2">'Návrh 2019'!$1:$4</definedName>
    <definedName name="_xlnm.Print_Titles" localSheetId="6">'Návrh 2019 - plnění'!$1:$4</definedName>
    <definedName name="_xlnm.Print_Titles" localSheetId="5">'Návrh 2019 vyvěsit'!$1:$4</definedName>
    <definedName name="_xlnm.Print_Titles" localSheetId="7">'Návrh 2020 - plnění'!$1:$4</definedName>
    <definedName name="_xlnm.Print_Titles" localSheetId="9">'Návrh 2021 - plnění'!$1:$4</definedName>
    <definedName name="_xlnm.Print_Titles" localSheetId="8">'Návrh výhled 2019'!$1:$4</definedName>
    <definedName name="_xlnm.Print_Titles" localSheetId="11">'Návrh výhled 2020'!$1:$4</definedName>
    <definedName name="_xlnm.Print_Titles" localSheetId="12">'Návrh výhled 2021'!$1:$4</definedName>
    <definedName name="_xlnm.Print_Titles" localSheetId="14">'Návrh výhled 2022'!$1:$4</definedName>
    <definedName name="_xlnm.Print_Titles" localSheetId="15">'Návrh výhled 2023'!$1:$4</definedName>
    <definedName name="_xlnm.Print_Titles" localSheetId="13">'Rozpočet 2021 - plnění'!$1:$4</definedName>
    <definedName name="_xlnm.Print_Titles" localSheetId="4">'Výhled 2019'!$1:$4</definedName>
    <definedName name="_xlnm.Print_Titles" localSheetId="10">'Výhled 2020'!$1:$4</definedName>
  </definedNames>
  <calcPr calcId="145621"/>
</workbook>
</file>

<file path=xl/calcChain.xml><?xml version="1.0" encoding="utf-8"?>
<calcChain xmlns="http://schemas.openxmlformats.org/spreadsheetml/2006/main">
  <c r="D19" i="16" l="1"/>
  <c r="D21" i="16" s="1"/>
  <c r="E17" i="16"/>
  <c r="D17" i="16"/>
  <c r="C17" i="16"/>
  <c r="E17" i="13" l="1"/>
  <c r="D17" i="13" l="1"/>
  <c r="D19" i="13" s="1"/>
  <c r="D21" i="13" s="1"/>
  <c r="C17" i="13" l="1"/>
  <c r="F75" i="18"/>
  <c r="E75" i="18"/>
  <c r="D75" i="18"/>
  <c r="C75" i="18"/>
  <c r="F63" i="18"/>
  <c r="E63" i="18"/>
  <c r="D63" i="18"/>
  <c r="C63" i="18"/>
  <c r="F48" i="18"/>
  <c r="E48" i="18"/>
  <c r="C48" i="18"/>
  <c r="F32" i="18"/>
  <c r="E32" i="18"/>
  <c r="C32" i="18"/>
  <c r="D32" i="18" l="1"/>
  <c r="D48" i="18"/>
  <c r="C77" i="18"/>
  <c r="E77" i="18"/>
  <c r="F77" i="18"/>
  <c r="E81" i="17"/>
  <c r="D77" i="18" l="1"/>
  <c r="E79" i="18"/>
  <c r="E81" i="18" s="1"/>
  <c r="F76" i="17"/>
  <c r="E76" i="17"/>
  <c r="D76" i="17"/>
  <c r="C76" i="17"/>
  <c r="F64" i="17"/>
  <c r="E64" i="17"/>
  <c r="D64" i="17"/>
  <c r="C64" i="17"/>
  <c r="F50" i="17"/>
  <c r="E50" i="17"/>
  <c r="C50" i="17"/>
  <c r="F34" i="17"/>
  <c r="E34" i="17"/>
  <c r="D34" i="17" s="1"/>
  <c r="C34" i="17"/>
  <c r="D50" i="17" l="1"/>
  <c r="E78" i="17"/>
  <c r="E80" i="17" s="1"/>
  <c r="E82" i="17" s="1"/>
  <c r="F78" i="17"/>
  <c r="C78" i="17"/>
  <c r="D15" i="15"/>
  <c r="D12" i="15"/>
  <c r="D9" i="15"/>
  <c r="D6" i="15"/>
  <c r="E17" i="15"/>
  <c r="C29" i="14"/>
  <c r="E80" i="14"/>
  <c r="F75" i="14"/>
  <c r="E75" i="14"/>
  <c r="D75" i="14"/>
  <c r="C75" i="14"/>
  <c r="F63" i="14"/>
  <c r="E63" i="14"/>
  <c r="D63" i="14"/>
  <c r="C63" i="14"/>
  <c r="F49" i="14"/>
  <c r="E49" i="14"/>
  <c r="C49" i="14"/>
  <c r="F33" i="14"/>
  <c r="E33" i="14"/>
  <c r="D33" i="14" s="1"/>
  <c r="C33" i="14"/>
  <c r="D78" i="17" l="1"/>
  <c r="D17" i="15"/>
  <c r="C17" i="15" s="1"/>
  <c r="D19" i="15"/>
  <c r="D21" i="15" s="1"/>
  <c r="D49" i="14"/>
  <c r="F77" i="14"/>
  <c r="E77" i="14"/>
  <c r="E79" i="14" s="1"/>
  <c r="E81" i="14" s="1"/>
  <c r="C77" i="14"/>
  <c r="I74" i="12"/>
  <c r="H74" i="12"/>
  <c r="G74" i="12"/>
  <c r="I59" i="12"/>
  <c r="I76" i="12" s="1"/>
  <c r="H59" i="12"/>
  <c r="G59" i="12"/>
  <c r="I45" i="12"/>
  <c r="H45" i="12"/>
  <c r="G45" i="12" s="1"/>
  <c r="I30" i="12"/>
  <c r="H30" i="12"/>
  <c r="G30" i="12"/>
  <c r="F65" i="12"/>
  <c r="F74" i="12" s="1"/>
  <c r="F76" i="12" s="1"/>
  <c r="F37" i="12"/>
  <c r="F59" i="12"/>
  <c r="F45" i="12"/>
  <c r="F18" i="12"/>
  <c r="F11" i="12"/>
  <c r="D77" i="14" l="1"/>
  <c r="H76" i="12"/>
  <c r="G76" i="12" s="1"/>
  <c r="F30" i="12"/>
  <c r="D79" i="12"/>
  <c r="E74" i="12"/>
  <c r="D74" i="12"/>
  <c r="C74" i="12"/>
  <c r="E59" i="12"/>
  <c r="D59" i="12"/>
  <c r="C59" i="12"/>
  <c r="E45" i="12"/>
  <c r="D45" i="12"/>
  <c r="C45" i="12" s="1"/>
  <c r="E30" i="12"/>
  <c r="D30" i="12"/>
  <c r="C30" i="12" s="1"/>
  <c r="E76" i="12" l="1"/>
  <c r="D76" i="12"/>
  <c r="D21" i="11"/>
  <c r="E17" i="11"/>
  <c r="D17" i="11"/>
  <c r="D19" i="11" s="1"/>
  <c r="C17" i="11"/>
  <c r="E70" i="10"/>
  <c r="F65" i="10"/>
  <c r="F67" i="10" s="1"/>
  <c r="E65" i="10"/>
  <c r="E67" i="10" s="1"/>
  <c r="D65" i="10"/>
  <c r="C65" i="10"/>
  <c r="F53" i="10"/>
  <c r="E53" i="10"/>
  <c r="D53" i="10"/>
  <c r="C50" i="10"/>
  <c r="C53" i="10" s="1"/>
  <c r="F41" i="10"/>
  <c r="E41" i="10"/>
  <c r="D41" i="10" s="1"/>
  <c r="C41" i="10"/>
  <c r="C38" i="10"/>
  <c r="F27" i="10"/>
  <c r="D27" i="10" s="1"/>
  <c r="E27" i="10"/>
  <c r="C23" i="10"/>
  <c r="C20" i="10"/>
  <c r="C19" i="10"/>
  <c r="C18" i="10"/>
  <c r="C17" i="10"/>
  <c r="C14" i="10"/>
  <c r="C13" i="10"/>
  <c r="C12" i="10"/>
  <c r="C9" i="10"/>
  <c r="C27" i="10" s="1"/>
  <c r="D70" i="9"/>
  <c r="E65" i="9"/>
  <c r="D65" i="9"/>
  <c r="C65" i="9"/>
  <c r="E53" i="9"/>
  <c r="D53" i="9"/>
  <c r="C53" i="9"/>
  <c r="E41" i="9"/>
  <c r="D41" i="9"/>
  <c r="E27" i="9"/>
  <c r="D27" i="9"/>
  <c r="F41" i="8"/>
  <c r="D78" i="12" l="1"/>
  <c r="D80" i="12" s="1"/>
  <c r="C76" i="12"/>
  <c r="C67" i="10"/>
  <c r="D67" i="10"/>
  <c r="E69" i="10"/>
  <c r="E71" i="10" s="1"/>
  <c r="D67" i="9"/>
  <c r="C27" i="9"/>
  <c r="E67" i="9"/>
  <c r="C41" i="9"/>
  <c r="D69" i="9"/>
  <c r="D71" i="9" s="1"/>
  <c r="F65" i="8"/>
  <c r="E20" i="8"/>
  <c r="E65" i="8"/>
  <c r="E53" i="8"/>
  <c r="E41" i="8"/>
  <c r="E27" i="8"/>
  <c r="E67" i="8" s="1"/>
  <c r="C19" i="8"/>
  <c r="C9" i="8"/>
  <c r="C23" i="8"/>
  <c r="C50" i="8"/>
  <c r="C38" i="8"/>
  <c r="C20" i="8"/>
  <c r="C18" i="8"/>
  <c r="C17" i="8"/>
  <c r="C14" i="8"/>
  <c r="C13" i="8"/>
  <c r="C12" i="8"/>
  <c r="C67" i="9" l="1"/>
  <c r="C27" i="8"/>
  <c r="C65" i="8"/>
  <c r="C53" i="8"/>
  <c r="C41" i="8"/>
  <c r="F70" i="8"/>
  <c r="G65" i="8"/>
  <c r="D65" i="8"/>
  <c r="G53" i="8"/>
  <c r="F53" i="8"/>
  <c r="D53" i="8"/>
  <c r="G41" i="8"/>
  <c r="G27" i="8"/>
  <c r="F27" i="8"/>
  <c r="D27" i="8" s="1"/>
  <c r="F67" i="8" l="1"/>
  <c r="D67" i="8" s="1"/>
  <c r="D41" i="8"/>
  <c r="G67" i="8"/>
  <c r="C67" i="8"/>
  <c r="D19" i="7"/>
  <c r="D21" i="7" s="1"/>
  <c r="E17" i="7"/>
  <c r="C17" i="7" s="1"/>
  <c r="D17" i="7"/>
  <c r="D19" i="6"/>
  <c r="D21" i="6" s="1"/>
  <c r="E17" i="6"/>
  <c r="D17" i="6"/>
  <c r="C17" i="6" s="1"/>
  <c r="D79" i="5"/>
  <c r="E74" i="5"/>
  <c r="E76" i="5" s="1"/>
  <c r="D74" i="5"/>
  <c r="D76" i="5" s="1"/>
  <c r="C74" i="5"/>
  <c r="E59" i="5"/>
  <c r="D59" i="5"/>
  <c r="C59" i="5"/>
  <c r="E45" i="5"/>
  <c r="D45" i="5"/>
  <c r="C45" i="5"/>
  <c r="E30" i="5"/>
  <c r="D30" i="5"/>
  <c r="C30" i="5"/>
  <c r="F69" i="8" l="1"/>
  <c r="F71" i="8" s="1"/>
  <c r="C76" i="5"/>
  <c r="D78" i="5"/>
  <c r="D80" i="5" s="1"/>
  <c r="E17" i="4"/>
  <c r="D17" i="4"/>
  <c r="C17" i="4" s="1"/>
  <c r="D19" i="4" l="1"/>
  <c r="D21" i="4" s="1"/>
  <c r="E17" i="3"/>
  <c r="D17" i="3"/>
  <c r="D19" i="3" s="1"/>
  <c r="D21" i="3" s="1"/>
  <c r="D74" i="1"/>
  <c r="D59" i="1"/>
  <c r="D45" i="1"/>
  <c r="C17" i="3" l="1"/>
  <c r="D30" i="1"/>
  <c r="E30" i="1"/>
  <c r="E45" i="1"/>
  <c r="C59" i="1"/>
  <c r="E59" i="1"/>
  <c r="C74" i="1"/>
  <c r="E74" i="1"/>
  <c r="D79" i="1"/>
  <c r="E76" i="1" l="1"/>
  <c r="D76" i="1"/>
  <c r="C30" i="1"/>
  <c r="C45" i="1"/>
  <c r="D78" i="1" l="1"/>
  <c r="D80" i="1" s="1"/>
  <c r="C76" i="1"/>
</calcChain>
</file>

<file path=xl/sharedStrings.xml><?xml version="1.0" encoding="utf-8"?>
<sst xmlns="http://schemas.openxmlformats.org/spreadsheetml/2006/main" count="1000" uniqueCount="105">
  <si>
    <t>ZŠ a MŠ Bělčice</t>
  </si>
  <si>
    <t>IČ: 750 00 512</t>
  </si>
  <si>
    <t>Rozpočet Základní školy a Mateřské školy Bělčice</t>
  </si>
  <si>
    <t>Celkem</t>
  </si>
  <si>
    <t>Obec Bělčice</t>
  </si>
  <si>
    <t>Vlastní příjmy</t>
  </si>
  <si>
    <t>Poznámka</t>
  </si>
  <si>
    <t>ZŠ</t>
  </si>
  <si>
    <t>knihy, tisk, pomůcky</t>
  </si>
  <si>
    <t>pojištění organizace</t>
  </si>
  <si>
    <t>drobný majetek</t>
  </si>
  <si>
    <t>materiál</t>
  </si>
  <si>
    <t>plyn</t>
  </si>
  <si>
    <t>elektrická energie</t>
  </si>
  <si>
    <t>energie Konet</t>
  </si>
  <si>
    <t>poštovné</t>
  </si>
  <si>
    <t>telekomunikační služby</t>
  </si>
  <si>
    <t>služby banky</t>
  </si>
  <si>
    <t>úroky</t>
  </si>
  <si>
    <t>poplatky za internet</t>
  </si>
  <si>
    <t>nájemné</t>
  </si>
  <si>
    <t>služby školení a vzdělávání</t>
  </si>
  <si>
    <t>služby účetní, mzdové</t>
  </si>
  <si>
    <t>nákup ostatních služeb</t>
  </si>
  <si>
    <t>opravy, údržba</t>
  </si>
  <si>
    <t>ostatní nákupy</t>
  </si>
  <si>
    <t>neinvestiční nákupy</t>
  </si>
  <si>
    <t>mzdy</t>
  </si>
  <si>
    <t>ochr. pom., zdr. mat., oděvy</t>
  </si>
  <si>
    <t>progr. vybavení</t>
  </si>
  <si>
    <t>soc. poj., zdr. poj., FKSP</t>
  </si>
  <si>
    <t>pojištění</t>
  </si>
  <si>
    <t>voda</t>
  </si>
  <si>
    <t>odpisy</t>
  </si>
  <si>
    <t>CELKEM</t>
  </si>
  <si>
    <t>MŠ</t>
  </si>
  <si>
    <t>léky</t>
  </si>
  <si>
    <t>školné</t>
  </si>
  <si>
    <t>energie</t>
  </si>
  <si>
    <t>školení</t>
  </si>
  <si>
    <t>služby ostatní</t>
  </si>
  <si>
    <t>ŠJ</t>
  </si>
  <si>
    <t>potraviny</t>
  </si>
  <si>
    <t>materiál, DHIM</t>
  </si>
  <si>
    <t>spotřeba materiálu ostatní</t>
  </si>
  <si>
    <t>ŠD</t>
  </si>
  <si>
    <t>knihy, uč. pomůcky</t>
  </si>
  <si>
    <t>vybavení</t>
  </si>
  <si>
    <t>CELKEM ZA ZAŘÍZENÍ</t>
  </si>
  <si>
    <t>Investiční dotace</t>
  </si>
  <si>
    <t>Celkem Obec Bělčice</t>
  </si>
  <si>
    <t>Investiční fond tvořený z odpisů</t>
  </si>
  <si>
    <t>ředitel školy</t>
  </si>
  <si>
    <t>starosta obce</t>
  </si>
  <si>
    <t>Úspora</t>
  </si>
  <si>
    <t>rok: 2018</t>
  </si>
  <si>
    <t>rok: 2019</t>
  </si>
  <si>
    <t>Rozpočtový výhled Základní školy a Mateřské školy Bělčice</t>
  </si>
  <si>
    <t>rok: 2020</t>
  </si>
  <si>
    <t>Schváleno na schůzi MěZ dne:</t>
  </si>
  <si>
    <t>Návrh rozpočtu Základní školy a Mateřské školy Bělčice</t>
  </si>
  <si>
    <t>Vyvěšeno dne 13.11.2017</t>
  </si>
  <si>
    <t>Sejmuto dne</t>
  </si>
  <si>
    <t>Návrh rozpočtového výhledu Základní školy a Mateřské školy Bělčice</t>
  </si>
  <si>
    <t>energie, materiál</t>
  </si>
  <si>
    <t>září 2018</t>
  </si>
  <si>
    <t>krize</t>
  </si>
  <si>
    <t>rok: 2021</t>
  </si>
  <si>
    <t>Celkem 2018</t>
  </si>
  <si>
    <t>Obec Bělčice 2018</t>
  </si>
  <si>
    <t>Vlastní příjmy 2018</t>
  </si>
  <si>
    <t>Plnění 2018</t>
  </si>
  <si>
    <t>Celkem 2019</t>
  </si>
  <si>
    <t>Obec Bělčice 2019</t>
  </si>
  <si>
    <t>Vlastní příjmy 2019</t>
  </si>
  <si>
    <t>Schváleno 22.11.2018</t>
  </si>
  <si>
    <t>září 2019</t>
  </si>
  <si>
    <t>služby pen. ústavů</t>
  </si>
  <si>
    <t>konzult. poradenství</t>
  </si>
  <si>
    <t>služby zprac. dat</t>
  </si>
  <si>
    <t>ostatní služby</t>
  </si>
  <si>
    <t>platby daní</t>
  </si>
  <si>
    <t>ostatní neinvestiční transfery</t>
  </si>
  <si>
    <t>služby, školení</t>
  </si>
  <si>
    <t>pojištění z tit. odpovědnosti</t>
  </si>
  <si>
    <t>rok: 2022</t>
  </si>
  <si>
    <t>Vyvěšeno dne 11.11.2019</t>
  </si>
  <si>
    <t>září 2020</t>
  </si>
  <si>
    <t>ochranné pomůcky</t>
  </si>
  <si>
    <t>služby telekomunikací</t>
  </si>
  <si>
    <t>Vyvěšeno dne 18.11.2020</t>
  </si>
  <si>
    <t>odpisy IROP</t>
  </si>
  <si>
    <t>Schváleno 3.12.2020</t>
  </si>
  <si>
    <t>říjen 2021</t>
  </si>
  <si>
    <t>opravné položky</t>
  </si>
  <si>
    <t>investiční fond</t>
  </si>
  <si>
    <t>ředitelka školy</t>
  </si>
  <si>
    <t>Schváleno na schůzi MěZ dne: ……...2021</t>
  </si>
  <si>
    <t>Sestavila 18.11.2021</t>
  </si>
  <si>
    <t>Schváleno:</t>
  </si>
  <si>
    <t>Jana Španihelová, ředitelka školy</t>
  </si>
  <si>
    <t>Pavel Vejšický, starosta města</t>
  </si>
  <si>
    <t>Jana Španihelová</t>
  </si>
  <si>
    <t>Výhled na rok: 2024</t>
  </si>
  <si>
    <t>Výhled na rok: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</si>
</sst>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&quot; Kč&quot;"/>
    <numFmt numFmtId="165" formatCode="_-* #,##0.00&quot; Kč&quot;_-;\-* #,##0.00&quot; Kč&quot;_-;_-* \-??&quot; Kč&quot;_-;_-@_-"/>
  </numFmts>
  <fonts count="3" x14ac:knownFonts="1"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5" fontId="0" fillId="0" borderId="0" xfId="0" applyNumberFormat="1" applyFont="1" applyFill="1"/>
    <xf numFmtId="165" fontId="0" fillId="0" borderId="0" xfId="0" applyNumberFormat="1" applyFont="1"/>
    <xf numFmtId="164" fontId="1" fillId="0" borderId="0" xfId="0" applyNumberFormat="1" applyFont="1" applyFill="1"/>
    <xf numFmtId="165" fontId="1" fillId="0" borderId="0" xfId="0" applyNumberFormat="1" applyFont="1"/>
    <xf numFmtId="165" fontId="1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Fill="1"/>
    <xf numFmtId="164" fontId="2" fillId="0" borderId="0" xfId="0" applyNumberFormat="1" applyFont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44" fontId="0" fillId="0" borderId="1" xfId="0" applyNumberFormat="1" applyFont="1" applyFill="1" applyBorder="1"/>
    <xf numFmtId="164" fontId="0" fillId="0" borderId="1" xfId="0" applyNumberFormat="1" applyFont="1" applyBorder="1"/>
    <xf numFmtId="165" fontId="0" fillId="0" borderId="1" xfId="0" applyNumberFormat="1" applyFont="1" applyFill="1" applyBorder="1"/>
    <xf numFmtId="165" fontId="0" fillId="0" borderId="1" xfId="0" applyNumberFormat="1" applyFont="1" applyBorder="1"/>
    <xf numFmtId="44" fontId="1" fillId="0" borderId="1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4" fontId="1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1" fillId="0" borderId="1" xfId="0" applyNumberFormat="1" applyFont="1" applyBorder="1" applyAlignment="1"/>
    <xf numFmtId="164" fontId="2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/>
    <xf numFmtId="164" fontId="0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0" fillId="2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Fill="1" applyBorder="1"/>
    <xf numFmtId="165" fontId="1" fillId="0" borderId="0" xfId="0" applyNumberFormat="1" applyFont="1" applyBorder="1"/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64" fontId="0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1" fillId="0" borderId="0" xfId="0" applyNumberFormat="1" applyFont="1" applyBorder="1" applyAlignment="1"/>
    <xf numFmtId="164" fontId="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44" fontId="1" fillId="0" borderId="0" xfId="0" applyNumberFormat="1" applyFont="1" applyAlignment="1">
      <alignment horizontal="right"/>
    </xf>
    <xf numFmtId="44" fontId="1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Alignment="1">
      <alignment horizontal="right"/>
    </xf>
    <xf numFmtId="0" fontId="1" fillId="0" borderId="0" xfId="0" applyNumberFormat="1" applyFont="1"/>
    <xf numFmtId="44" fontId="0" fillId="0" borderId="0" xfId="0" applyNumberFormat="1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pane ySplit="4" topLeftCell="A62" activePane="bottomLeft" state="frozen"/>
      <selection pane="bottomLeft" activeCell="B9" sqref="B9"/>
    </sheetView>
  </sheetViews>
  <sheetFormatPr defaultRowHeight="15.75" x14ac:dyDescent="0.25"/>
  <cols>
    <col min="1" max="1" width="9" style="1"/>
    <col min="2" max="2" width="22.125" style="2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4.375" style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55</v>
      </c>
      <c r="E1" s="101"/>
      <c r="F1" s="4"/>
    </row>
    <row r="2" spans="1:7" s="3" customFormat="1" x14ac:dyDescent="0.25">
      <c r="B2" s="102" t="s">
        <v>2</v>
      </c>
      <c r="C2" s="102"/>
      <c r="D2" s="102"/>
    </row>
    <row r="3" spans="1:7" s="3" customFormat="1" x14ac:dyDescent="0.25">
      <c r="B3" s="20"/>
    </row>
    <row r="4" spans="1:7" s="3" customFormat="1" x14ac:dyDescent="0.25">
      <c r="B4" s="20"/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  <c r="B5" s="20"/>
    </row>
    <row r="6" spans="1:7" x14ac:dyDescent="0.25">
      <c r="A6" s="1">
        <v>3113</v>
      </c>
      <c r="B6" s="21" t="s">
        <v>8</v>
      </c>
      <c r="C6" s="2">
        <v>3000</v>
      </c>
      <c r="D6" s="2">
        <v>3000</v>
      </c>
      <c r="E6" s="6"/>
      <c r="F6" s="7"/>
      <c r="G6" s="7"/>
    </row>
    <row r="7" spans="1:7" x14ac:dyDescent="0.25">
      <c r="A7" s="1">
        <v>3113</v>
      </c>
      <c r="B7" s="21" t="s">
        <v>9</v>
      </c>
      <c r="C7" s="2">
        <v>15000</v>
      </c>
      <c r="D7" s="2">
        <v>15000</v>
      </c>
      <c r="E7" s="6"/>
      <c r="F7" s="7"/>
      <c r="G7" s="7"/>
    </row>
    <row r="8" spans="1:7" x14ac:dyDescent="0.25">
      <c r="A8" s="1">
        <v>3113</v>
      </c>
      <c r="B8" s="21" t="s">
        <v>10</v>
      </c>
      <c r="C8" s="2">
        <v>50000</v>
      </c>
      <c r="D8" s="2">
        <v>50000</v>
      </c>
      <c r="E8" s="6"/>
      <c r="F8" s="7"/>
      <c r="G8" s="2"/>
    </row>
    <row r="9" spans="1:7" x14ac:dyDescent="0.25">
      <c r="A9" s="1">
        <v>3113</v>
      </c>
      <c r="B9" s="21" t="s">
        <v>11</v>
      </c>
      <c r="C9" s="2">
        <v>50000</v>
      </c>
      <c r="D9" s="2">
        <v>50000</v>
      </c>
      <c r="E9" s="6"/>
      <c r="F9" s="7"/>
      <c r="G9" s="7"/>
    </row>
    <row r="10" spans="1:7" x14ac:dyDescent="0.25">
      <c r="A10" s="1">
        <v>3113</v>
      </c>
      <c r="B10" s="21" t="s">
        <v>12</v>
      </c>
      <c r="C10" s="2">
        <v>89000</v>
      </c>
      <c r="D10" s="2">
        <v>89000</v>
      </c>
      <c r="E10" s="6"/>
      <c r="F10" s="7"/>
      <c r="G10" s="7"/>
    </row>
    <row r="11" spans="1:7" x14ac:dyDescent="0.25">
      <c r="A11" s="1">
        <v>3113</v>
      </c>
      <c r="B11" s="21" t="s">
        <v>13</v>
      </c>
      <c r="C11" s="2">
        <v>46000</v>
      </c>
      <c r="D11" s="2">
        <v>40000</v>
      </c>
      <c r="E11" s="6">
        <v>6000</v>
      </c>
      <c r="F11" s="7" t="s">
        <v>14</v>
      </c>
      <c r="G11" s="7"/>
    </row>
    <row r="12" spans="1:7" x14ac:dyDescent="0.25">
      <c r="A12" s="1">
        <v>3113</v>
      </c>
      <c r="B12" s="21" t="s">
        <v>15</v>
      </c>
      <c r="C12" s="2">
        <v>2000</v>
      </c>
      <c r="D12" s="2">
        <v>2000</v>
      </c>
      <c r="E12" s="6"/>
      <c r="F12" s="7"/>
      <c r="G12" s="7"/>
    </row>
    <row r="13" spans="1:7" x14ac:dyDescent="0.25">
      <c r="A13" s="1">
        <v>3113</v>
      </c>
      <c r="B13" s="21" t="s">
        <v>16</v>
      </c>
      <c r="C13" s="2">
        <v>20000</v>
      </c>
      <c r="D13" s="2">
        <v>20000</v>
      </c>
      <c r="E13" s="6"/>
      <c r="F13" s="7"/>
      <c r="G13" s="7"/>
    </row>
    <row r="14" spans="1:7" x14ac:dyDescent="0.25">
      <c r="A14" s="1">
        <v>3113</v>
      </c>
      <c r="B14" s="21" t="s">
        <v>17</v>
      </c>
      <c r="C14" s="2">
        <v>20000</v>
      </c>
      <c r="D14" s="2">
        <v>19900</v>
      </c>
      <c r="E14" s="6">
        <v>100</v>
      </c>
      <c r="F14" s="7" t="s">
        <v>18</v>
      </c>
      <c r="G14" s="7"/>
    </row>
    <row r="15" spans="1:7" x14ac:dyDescent="0.25">
      <c r="A15" s="1">
        <v>3113</v>
      </c>
      <c r="B15" s="21" t="s">
        <v>19</v>
      </c>
      <c r="C15" s="2">
        <v>0</v>
      </c>
      <c r="D15" s="2">
        <v>0</v>
      </c>
      <c r="E15" s="6"/>
      <c r="F15" s="7"/>
      <c r="G15" s="7"/>
    </row>
    <row r="16" spans="1:7" x14ac:dyDescent="0.25">
      <c r="A16" s="1">
        <v>3113</v>
      </c>
      <c r="B16" s="21" t="s">
        <v>20</v>
      </c>
      <c r="C16" s="2">
        <v>55000</v>
      </c>
      <c r="D16" s="2">
        <v>55000</v>
      </c>
      <c r="E16" s="6"/>
      <c r="F16" s="7"/>
      <c r="G16" s="7"/>
    </row>
    <row r="17" spans="1:7" x14ac:dyDescent="0.25">
      <c r="A17" s="1">
        <v>3113</v>
      </c>
      <c r="B17" s="21" t="s">
        <v>21</v>
      </c>
      <c r="C17" s="2">
        <v>5000</v>
      </c>
      <c r="D17" s="2">
        <v>5000</v>
      </c>
      <c r="E17" s="6"/>
      <c r="F17" s="7"/>
      <c r="G17" s="7"/>
    </row>
    <row r="18" spans="1:7" x14ac:dyDescent="0.25">
      <c r="A18" s="1">
        <v>3113</v>
      </c>
      <c r="B18" s="21" t="s">
        <v>22</v>
      </c>
      <c r="C18" s="2">
        <v>170000</v>
      </c>
      <c r="D18" s="2">
        <v>170000</v>
      </c>
      <c r="E18" s="6"/>
      <c r="F18" s="7"/>
      <c r="G18" s="7"/>
    </row>
    <row r="19" spans="1:7" x14ac:dyDescent="0.25">
      <c r="A19" s="1">
        <v>3113</v>
      </c>
      <c r="B19" s="21" t="s">
        <v>23</v>
      </c>
      <c r="C19" s="2">
        <v>67000</v>
      </c>
      <c r="D19" s="2">
        <v>67000</v>
      </c>
      <c r="E19" s="6"/>
      <c r="F19" s="7"/>
      <c r="G19" s="7"/>
    </row>
    <row r="20" spans="1:7" x14ac:dyDescent="0.25">
      <c r="A20" s="1">
        <v>3113</v>
      </c>
      <c r="B20" s="21" t="s">
        <v>24</v>
      </c>
      <c r="C20" s="2">
        <v>160000</v>
      </c>
      <c r="D20" s="2">
        <v>160000</v>
      </c>
      <c r="E20" s="6"/>
      <c r="F20" s="7"/>
      <c r="G20" s="7"/>
    </row>
    <row r="21" spans="1:7" x14ac:dyDescent="0.25">
      <c r="A21" s="1">
        <v>3113</v>
      </c>
      <c r="B21" s="21" t="s">
        <v>25</v>
      </c>
      <c r="C21" s="2">
        <v>5000</v>
      </c>
      <c r="D21" s="2">
        <v>5000</v>
      </c>
      <c r="E21" s="6"/>
      <c r="F21" s="7"/>
      <c r="G21" s="7"/>
    </row>
    <row r="22" spans="1:7" x14ac:dyDescent="0.25">
      <c r="A22" s="1">
        <v>3113</v>
      </c>
      <c r="B22" s="21" t="s">
        <v>26</v>
      </c>
      <c r="C22" s="2">
        <v>10000</v>
      </c>
      <c r="D22" s="2">
        <v>10000</v>
      </c>
      <c r="E22" s="6"/>
      <c r="F22" s="7"/>
      <c r="G22" s="7"/>
    </row>
    <row r="23" spans="1:7" x14ac:dyDescent="0.25">
      <c r="A23" s="1">
        <v>3113</v>
      </c>
      <c r="B23" s="21" t="s">
        <v>27</v>
      </c>
      <c r="C23" s="2">
        <v>405000</v>
      </c>
      <c r="D23" s="2">
        <v>405000</v>
      </c>
      <c r="E23" s="6"/>
      <c r="F23" s="7"/>
      <c r="G23" s="7"/>
    </row>
    <row r="24" spans="1:7" x14ac:dyDescent="0.25">
      <c r="A24" s="1">
        <v>3113</v>
      </c>
      <c r="B24" s="21" t="s">
        <v>28</v>
      </c>
      <c r="C24" s="2">
        <v>0</v>
      </c>
      <c r="D24" s="2">
        <v>0</v>
      </c>
      <c r="E24" s="6"/>
      <c r="F24" s="7"/>
      <c r="G24" s="7"/>
    </row>
    <row r="25" spans="1:7" x14ac:dyDescent="0.25">
      <c r="A25" s="1">
        <v>3113</v>
      </c>
      <c r="B25" s="21" t="s">
        <v>29</v>
      </c>
      <c r="C25" s="2">
        <v>30000</v>
      </c>
      <c r="D25" s="2">
        <v>30000</v>
      </c>
      <c r="E25" s="6"/>
      <c r="F25" s="7"/>
      <c r="G25" s="7"/>
    </row>
    <row r="26" spans="1:7" x14ac:dyDescent="0.25">
      <c r="A26" s="1">
        <v>3113</v>
      </c>
      <c r="B26" s="21" t="s">
        <v>30</v>
      </c>
      <c r="C26" s="2">
        <v>145000</v>
      </c>
      <c r="D26" s="2">
        <v>145000</v>
      </c>
      <c r="E26" s="6"/>
      <c r="F26" s="7"/>
      <c r="G26" s="7"/>
    </row>
    <row r="27" spans="1:7" x14ac:dyDescent="0.25">
      <c r="A27" s="1">
        <v>3113</v>
      </c>
      <c r="B27" s="21" t="s">
        <v>31</v>
      </c>
      <c r="C27" s="2">
        <v>8000</v>
      </c>
      <c r="D27" s="2">
        <v>8000</v>
      </c>
      <c r="E27" s="6"/>
      <c r="F27" s="7"/>
      <c r="G27" s="7"/>
    </row>
    <row r="28" spans="1:7" x14ac:dyDescent="0.25">
      <c r="A28" s="1">
        <v>3113</v>
      </c>
      <c r="B28" s="21" t="s">
        <v>32</v>
      </c>
      <c r="C28" s="2">
        <v>25000</v>
      </c>
      <c r="D28" s="2">
        <v>25000</v>
      </c>
      <c r="E28" s="6"/>
      <c r="F28" s="7"/>
      <c r="G28" s="7"/>
    </row>
    <row r="29" spans="1:7" x14ac:dyDescent="0.25">
      <c r="A29" s="1">
        <v>3113</v>
      </c>
      <c r="B29" s="21" t="s">
        <v>33</v>
      </c>
      <c r="C29" s="2">
        <v>40896</v>
      </c>
      <c r="D29" s="2">
        <v>40896</v>
      </c>
      <c r="E29" s="6"/>
      <c r="F29" s="7"/>
      <c r="G29" s="7"/>
    </row>
    <row r="30" spans="1:7" s="3" customFormat="1" x14ac:dyDescent="0.25">
      <c r="A30" s="3">
        <v>3113</v>
      </c>
      <c r="B30" s="20" t="s">
        <v>34</v>
      </c>
      <c r="C30" s="5">
        <f>SUM(D30:E30)</f>
        <v>1420896</v>
      </c>
      <c r="D30" s="5">
        <f>SUM(D6:D29)</f>
        <v>1414796</v>
      </c>
      <c r="E30" s="8">
        <f>SUM(E6:E29)</f>
        <v>6100</v>
      </c>
      <c r="F30" s="5"/>
      <c r="G30" s="5"/>
    </row>
    <row r="31" spans="1:7" s="3" customFormat="1" x14ac:dyDescent="0.25">
      <c r="A31" s="3" t="s">
        <v>35</v>
      </c>
      <c r="B31" s="20"/>
      <c r="C31" s="9"/>
      <c r="D31" s="5"/>
      <c r="E31" s="10"/>
      <c r="F31" s="9"/>
      <c r="G31" s="9"/>
    </row>
    <row r="32" spans="1:7" x14ac:dyDescent="0.25">
      <c r="A32" s="1">
        <v>3111</v>
      </c>
      <c r="B32" s="21" t="s">
        <v>8</v>
      </c>
      <c r="C32" s="18">
        <v>3000</v>
      </c>
      <c r="D32" s="18">
        <v>3000</v>
      </c>
      <c r="E32" s="6"/>
      <c r="F32" s="7"/>
      <c r="G32" s="7"/>
    </row>
    <row r="33" spans="1:7" x14ac:dyDescent="0.25">
      <c r="A33" s="1">
        <v>3111</v>
      </c>
      <c r="B33" s="21" t="s">
        <v>36</v>
      </c>
      <c r="C33" s="18">
        <v>500</v>
      </c>
      <c r="D33" s="18">
        <v>500</v>
      </c>
      <c r="E33" s="6"/>
      <c r="F33" s="7"/>
      <c r="G33" s="7"/>
    </row>
    <row r="34" spans="1:7" x14ac:dyDescent="0.25">
      <c r="A34" s="1">
        <v>3111</v>
      </c>
      <c r="B34" s="21" t="s">
        <v>10</v>
      </c>
      <c r="C34" s="18">
        <v>10000</v>
      </c>
      <c r="D34" s="18">
        <v>0</v>
      </c>
      <c r="E34" s="6"/>
      <c r="F34" s="7"/>
      <c r="G34" s="7"/>
    </row>
    <row r="35" spans="1:7" x14ac:dyDescent="0.25">
      <c r="A35" s="1">
        <v>3111</v>
      </c>
      <c r="B35" s="21" t="s">
        <v>11</v>
      </c>
      <c r="C35" s="18">
        <v>5000</v>
      </c>
      <c r="D35" s="18">
        <v>0</v>
      </c>
      <c r="E35" s="6"/>
      <c r="F35" s="7"/>
      <c r="G35" s="7"/>
    </row>
    <row r="36" spans="1:7" x14ac:dyDescent="0.25">
      <c r="A36" s="1">
        <v>3111</v>
      </c>
      <c r="B36" s="21" t="s">
        <v>32</v>
      </c>
      <c r="C36" s="18">
        <v>5000</v>
      </c>
      <c r="D36" s="18">
        <v>5000</v>
      </c>
      <c r="E36" s="6"/>
      <c r="F36" s="7"/>
      <c r="G36" s="7"/>
    </row>
    <row r="37" spans="1:7" x14ac:dyDescent="0.25">
      <c r="A37" s="1">
        <v>3111</v>
      </c>
      <c r="B37" s="21" t="s">
        <v>13</v>
      </c>
      <c r="C37" s="18">
        <v>35000</v>
      </c>
      <c r="D37" s="18">
        <v>0</v>
      </c>
      <c r="E37" s="6"/>
      <c r="F37" s="7"/>
      <c r="G37" s="7"/>
    </row>
    <row r="38" spans="1:7" x14ac:dyDescent="0.25">
      <c r="A38" s="1">
        <v>3111</v>
      </c>
      <c r="B38" s="21" t="s">
        <v>37</v>
      </c>
      <c r="C38" s="18">
        <v>0</v>
      </c>
      <c r="D38" s="18">
        <v>0</v>
      </c>
      <c r="E38" s="6">
        <v>50000</v>
      </c>
      <c r="F38" s="7" t="s">
        <v>38</v>
      </c>
      <c r="G38" s="7"/>
    </row>
    <row r="39" spans="1:7" x14ac:dyDescent="0.25">
      <c r="A39" s="1">
        <v>3111</v>
      </c>
      <c r="B39" s="21" t="s">
        <v>15</v>
      </c>
      <c r="C39" s="18">
        <v>0</v>
      </c>
      <c r="D39" s="18">
        <v>0</v>
      </c>
      <c r="E39" s="6"/>
      <c r="F39" s="7" t="s">
        <v>10</v>
      </c>
      <c r="G39" s="7"/>
    </row>
    <row r="40" spans="1:7" x14ac:dyDescent="0.25">
      <c r="A40" s="1">
        <v>3111</v>
      </c>
      <c r="B40" s="21" t="s">
        <v>16</v>
      </c>
      <c r="C40" s="18">
        <v>3700</v>
      </c>
      <c r="D40" s="18">
        <v>3700</v>
      </c>
      <c r="E40" s="6"/>
      <c r="F40" s="7" t="s">
        <v>11</v>
      </c>
      <c r="G40" s="7"/>
    </row>
    <row r="41" spans="1:7" x14ac:dyDescent="0.25">
      <c r="A41" s="1">
        <v>3111</v>
      </c>
      <c r="B41" s="21" t="s">
        <v>39</v>
      </c>
      <c r="C41" s="18">
        <v>1000</v>
      </c>
      <c r="D41" s="18">
        <v>1000</v>
      </c>
      <c r="E41" s="6"/>
      <c r="F41" s="7"/>
      <c r="G41" s="7"/>
    </row>
    <row r="42" spans="1:7" x14ac:dyDescent="0.25">
      <c r="A42" s="1">
        <v>3111</v>
      </c>
      <c r="B42" s="21" t="s">
        <v>40</v>
      </c>
      <c r="C42" s="18">
        <v>10000</v>
      </c>
      <c r="D42" s="18">
        <v>10000</v>
      </c>
      <c r="E42" s="6"/>
      <c r="F42" s="7"/>
      <c r="G42" s="7"/>
    </row>
    <row r="43" spans="1:7" x14ac:dyDescent="0.25">
      <c r="A43" s="1">
        <v>3111</v>
      </c>
      <c r="B43" s="21" t="s">
        <v>24</v>
      </c>
      <c r="C43" s="18">
        <v>10000</v>
      </c>
      <c r="D43" s="18">
        <v>10000</v>
      </c>
      <c r="E43" s="6"/>
      <c r="F43" s="7"/>
      <c r="G43" s="7"/>
    </row>
    <row r="44" spans="1:7" x14ac:dyDescent="0.25">
      <c r="A44" s="1">
        <v>3111</v>
      </c>
      <c r="B44" s="21" t="s">
        <v>33</v>
      </c>
      <c r="C44" s="18">
        <v>126036</v>
      </c>
      <c r="D44" s="18">
        <v>126036</v>
      </c>
      <c r="E44" s="6"/>
      <c r="F44" s="7"/>
      <c r="G44" s="7"/>
    </row>
    <row r="45" spans="1:7" s="3" customFormat="1" x14ac:dyDescent="0.25">
      <c r="A45" s="3">
        <v>3111</v>
      </c>
      <c r="B45" s="20" t="s">
        <v>34</v>
      </c>
      <c r="C45" s="8">
        <f>SUM(D45:E45)</f>
        <v>209236</v>
      </c>
      <c r="D45" s="8">
        <f>SUM(D32:D44)</f>
        <v>159236</v>
      </c>
      <c r="E45" s="8">
        <f>SUM(E32:E44)</f>
        <v>50000</v>
      </c>
      <c r="F45" s="5"/>
      <c r="G45" s="9"/>
    </row>
    <row r="46" spans="1:7" s="3" customFormat="1" x14ac:dyDescent="0.25">
      <c r="A46" s="3" t="s">
        <v>41</v>
      </c>
      <c r="B46" s="20"/>
      <c r="C46" s="9"/>
      <c r="D46" s="5"/>
      <c r="E46" s="10"/>
      <c r="F46" s="9"/>
      <c r="G46" s="9"/>
    </row>
    <row r="47" spans="1:7" x14ac:dyDescent="0.25">
      <c r="A47" s="1">
        <v>3141</v>
      </c>
      <c r="B47" s="21" t="s">
        <v>42</v>
      </c>
      <c r="C47" s="2">
        <v>650000</v>
      </c>
      <c r="D47" s="2">
        <v>0</v>
      </c>
      <c r="E47" s="6">
        <v>650000</v>
      </c>
      <c r="F47" s="7"/>
      <c r="G47" s="7"/>
    </row>
    <row r="48" spans="1:7" x14ac:dyDescent="0.25">
      <c r="A48" s="1">
        <v>3141</v>
      </c>
      <c r="B48" s="21" t="s">
        <v>36</v>
      </c>
      <c r="C48" s="2">
        <v>500</v>
      </c>
      <c r="D48" s="2">
        <v>500</v>
      </c>
      <c r="E48" s="6"/>
      <c r="F48" s="7"/>
      <c r="G48" s="7"/>
    </row>
    <row r="49" spans="1:7" x14ac:dyDescent="0.25">
      <c r="A49" s="1">
        <v>3141</v>
      </c>
      <c r="B49" s="21" t="s">
        <v>43</v>
      </c>
      <c r="C49" s="2">
        <v>20000</v>
      </c>
      <c r="D49" s="2">
        <v>20000</v>
      </c>
      <c r="E49" s="6"/>
      <c r="F49" s="7"/>
      <c r="G49" s="7"/>
    </row>
    <row r="50" spans="1:7" x14ac:dyDescent="0.25">
      <c r="A50" s="1">
        <v>3141</v>
      </c>
      <c r="B50" s="21" t="s">
        <v>32</v>
      </c>
      <c r="C50" s="2">
        <v>16000</v>
      </c>
      <c r="D50" s="2">
        <v>16000</v>
      </c>
      <c r="E50" s="6"/>
      <c r="F50" s="7"/>
      <c r="G50" s="7"/>
    </row>
    <row r="51" spans="1:7" x14ac:dyDescent="0.25">
      <c r="A51" s="1">
        <v>3141</v>
      </c>
      <c r="B51" s="21" t="s">
        <v>44</v>
      </c>
      <c r="C51" s="2">
        <v>15000</v>
      </c>
      <c r="D51" s="2">
        <v>15000</v>
      </c>
      <c r="E51" s="6"/>
      <c r="F51" s="7"/>
      <c r="G51" s="7"/>
    </row>
    <row r="52" spans="1:7" x14ac:dyDescent="0.25">
      <c r="A52" s="1">
        <v>3141</v>
      </c>
      <c r="B52" s="21" t="s">
        <v>13</v>
      </c>
      <c r="C52" s="2">
        <v>100000</v>
      </c>
      <c r="D52" s="2">
        <v>100000</v>
      </c>
      <c r="E52" s="6"/>
      <c r="F52" s="7"/>
      <c r="G52" s="7"/>
    </row>
    <row r="53" spans="1:7" x14ac:dyDescent="0.25">
      <c r="A53" s="1">
        <v>3141</v>
      </c>
      <c r="B53" s="21" t="s">
        <v>15</v>
      </c>
      <c r="C53" s="2">
        <v>0</v>
      </c>
      <c r="D53" s="2">
        <v>0</v>
      </c>
      <c r="E53" s="6"/>
      <c r="F53" s="7"/>
      <c r="G53" s="7"/>
    </row>
    <row r="54" spans="1:7" x14ac:dyDescent="0.25">
      <c r="A54" s="1">
        <v>3141</v>
      </c>
      <c r="B54" s="21" t="s">
        <v>21</v>
      </c>
      <c r="C54" s="2">
        <v>0</v>
      </c>
      <c r="D54" s="2">
        <v>0</v>
      </c>
      <c r="E54" s="6"/>
      <c r="F54" s="7"/>
      <c r="G54" s="2"/>
    </row>
    <row r="55" spans="1:7" x14ac:dyDescent="0.25">
      <c r="A55" s="1">
        <v>3141</v>
      </c>
      <c r="B55" s="21" t="s">
        <v>16</v>
      </c>
      <c r="C55" s="2">
        <v>15000</v>
      </c>
      <c r="D55" s="2">
        <v>15000</v>
      </c>
      <c r="E55" s="6"/>
      <c r="F55" s="7"/>
      <c r="G55" s="7"/>
    </row>
    <row r="56" spans="1:7" x14ac:dyDescent="0.25">
      <c r="A56" s="1">
        <v>3141</v>
      </c>
      <c r="B56" s="21" t="s">
        <v>40</v>
      </c>
      <c r="C56" s="2">
        <v>10000</v>
      </c>
      <c r="D56" s="2">
        <v>10000</v>
      </c>
      <c r="E56" s="6"/>
      <c r="F56" s="7"/>
      <c r="G56" s="7"/>
    </row>
    <row r="57" spans="1:7" x14ac:dyDescent="0.25">
      <c r="A57" s="1">
        <v>3141</v>
      </c>
      <c r="B57" s="21" t="s">
        <v>24</v>
      </c>
      <c r="C57" s="2">
        <v>20000</v>
      </c>
      <c r="D57" s="2">
        <v>20000</v>
      </c>
      <c r="E57" s="6"/>
      <c r="F57" s="7"/>
      <c r="G57" s="7"/>
    </row>
    <row r="58" spans="1:7" x14ac:dyDescent="0.25">
      <c r="A58" s="1">
        <v>3141</v>
      </c>
      <c r="B58" s="21" t="s">
        <v>33</v>
      </c>
      <c r="C58" s="2">
        <v>86688</v>
      </c>
      <c r="D58" s="2">
        <v>86688</v>
      </c>
      <c r="E58" s="6"/>
      <c r="F58" s="7"/>
      <c r="G58" s="7"/>
    </row>
    <row r="59" spans="1:7" s="3" customFormat="1" x14ac:dyDescent="0.25">
      <c r="A59" s="3">
        <v>3141</v>
      </c>
      <c r="B59" s="20" t="s">
        <v>34</v>
      </c>
      <c r="C59" s="5">
        <f>SUM(C47:C58)</f>
        <v>933188</v>
      </c>
      <c r="D59" s="5">
        <f>SUM(D47:D58)</f>
        <v>283188</v>
      </c>
      <c r="E59" s="8">
        <f>SUM(E47:E58)</f>
        <v>650000</v>
      </c>
      <c r="F59" s="5"/>
      <c r="G59" s="9"/>
    </row>
    <row r="60" spans="1:7" s="3" customFormat="1" x14ac:dyDescent="0.25">
      <c r="A60" s="3" t="s">
        <v>45</v>
      </c>
      <c r="B60" s="20"/>
      <c r="C60" s="9"/>
      <c r="D60" s="5"/>
      <c r="E60" s="10"/>
      <c r="F60" s="9"/>
      <c r="G60" s="9"/>
    </row>
    <row r="61" spans="1:7" x14ac:dyDescent="0.25">
      <c r="A61" s="1">
        <v>3143</v>
      </c>
      <c r="B61" s="21" t="s">
        <v>43</v>
      </c>
      <c r="C61" s="2">
        <v>10000</v>
      </c>
      <c r="D61" s="2">
        <v>10000</v>
      </c>
      <c r="E61" s="6"/>
      <c r="F61" s="7"/>
      <c r="G61" s="7"/>
    </row>
    <row r="62" spans="1:7" x14ac:dyDescent="0.25">
      <c r="A62" s="1">
        <v>3143</v>
      </c>
      <c r="B62" s="21" t="s">
        <v>36</v>
      </c>
      <c r="C62" s="2">
        <v>0</v>
      </c>
      <c r="D62" s="2">
        <v>0</v>
      </c>
      <c r="E62" s="6"/>
      <c r="F62" s="7"/>
      <c r="G62" s="7"/>
    </row>
    <row r="63" spans="1:7" x14ac:dyDescent="0.25">
      <c r="A63" s="1">
        <v>3143</v>
      </c>
      <c r="B63" s="21" t="s">
        <v>46</v>
      </c>
      <c r="C63" s="2">
        <v>1744</v>
      </c>
      <c r="D63" s="2">
        <v>1744</v>
      </c>
      <c r="E63" s="6"/>
      <c r="F63" s="7"/>
      <c r="G63" s="7"/>
    </row>
    <row r="64" spans="1:7" x14ac:dyDescent="0.25">
      <c r="A64" s="1">
        <v>3143</v>
      </c>
      <c r="B64" s="21" t="s">
        <v>32</v>
      </c>
      <c r="C64" s="2">
        <v>1500</v>
      </c>
      <c r="D64" s="2">
        <v>1500</v>
      </c>
      <c r="E64" s="6"/>
      <c r="F64" s="7"/>
      <c r="G64" s="7"/>
    </row>
    <row r="65" spans="1:7" x14ac:dyDescent="0.25">
      <c r="A65" s="1">
        <v>3143</v>
      </c>
      <c r="B65" s="21" t="s">
        <v>13</v>
      </c>
      <c r="C65" s="2">
        <v>25000</v>
      </c>
      <c r="D65" s="2">
        <v>0</v>
      </c>
      <c r="E65" s="6"/>
      <c r="F65" s="7"/>
      <c r="G65" s="7"/>
    </row>
    <row r="66" spans="1:7" x14ac:dyDescent="0.25">
      <c r="A66" s="1">
        <v>3143</v>
      </c>
      <c r="B66" s="21" t="s">
        <v>15</v>
      </c>
      <c r="C66" s="2">
        <v>0</v>
      </c>
      <c r="D66" s="2">
        <v>0</v>
      </c>
      <c r="E66" s="6"/>
      <c r="F66" s="7"/>
      <c r="G66" s="7"/>
    </row>
    <row r="67" spans="1:7" x14ac:dyDescent="0.25">
      <c r="A67" s="1">
        <v>3143</v>
      </c>
      <c r="B67" s="21" t="s">
        <v>16</v>
      </c>
      <c r="C67" s="2">
        <v>0</v>
      </c>
      <c r="D67" s="2">
        <v>0</v>
      </c>
      <c r="E67" s="6"/>
      <c r="F67" s="7"/>
      <c r="G67" s="7"/>
    </row>
    <row r="68" spans="1:7" x14ac:dyDescent="0.25">
      <c r="A68" s="1">
        <v>3143</v>
      </c>
      <c r="B68" s="21" t="s">
        <v>39</v>
      </c>
      <c r="C68" s="2">
        <v>1000</v>
      </c>
      <c r="D68" s="2">
        <v>1000</v>
      </c>
      <c r="E68" s="6"/>
      <c r="F68" s="7"/>
      <c r="G68" s="7"/>
    </row>
    <row r="69" spans="1:7" x14ac:dyDescent="0.25">
      <c r="A69" s="1">
        <v>3143</v>
      </c>
      <c r="B69" s="21" t="s">
        <v>40</v>
      </c>
      <c r="C69" s="2">
        <v>1000</v>
      </c>
      <c r="D69" s="2">
        <v>1000</v>
      </c>
      <c r="E69" s="6"/>
      <c r="F69" s="7"/>
      <c r="G69" s="7"/>
    </row>
    <row r="70" spans="1:7" x14ac:dyDescent="0.25">
      <c r="A70" s="1">
        <v>3143</v>
      </c>
      <c r="B70" s="21" t="s">
        <v>37</v>
      </c>
      <c r="C70" s="2">
        <v>0</v>
      </c>
      <c r="D70" s="2">
        <v>0</v>
      </c>
      <c r="E70" s="11">
        <v>25000</v>
      </c>
      <c r="F70" s="7" t="s">
        <v>38</v>
      </c>
      <c r="G70" s="7"/>
    </row>
    <row r="71" spans="1:7" x14ac:dyDescent="0.25">
      <c r="A71" s="1">
        <v>3143</v>
      </c>
      <c r="B71" s="21" t="s">
        <v>24</v>
      </c>
      <c r="C71" s="2">
        <v>5000</v>
      </c>
      <c r="D71" s="2">
        <v>5000</v>
      </c>
      <c r="E71" s="6"/>
      <c r="F71" s="12"/>
      <c r="G71" s="7"/>
    </row>
    <row r="72" spans="1:7" x14ac:dyDescent="0.25">
      <c r="A72" s="1">
        <v>3143</v>
      </c>
      <c r="B72" s="21" t="s">
        <v>47</v>
      </c>
      <c r="C72" s="2">
        <v>0</v>
      </c>
      <c r="D72" s="2">
        <v>0</v>
      </c>
      <c r="E72" s="7"/>
      <c r="F72" s="12"/>
      <c r="G72" s="7"/>
    </row>
    <row r="73" spans="1:7" x14ac:dyDescent="0.25">
      <c r="A73" s="1">
        <v>3143</v>
      </c>
      <c r="B73" s="21" t="s">
        <v>33</v>
      </c>
      <c r="C73" s="2">
        <v>22536</v>
      </c>
      <c r="D73" s="2">
        <v>22536</v>
      </c>
      <c r="E73" s="7"/>
      <c r="F73" s="12"/>
      <c r="G73" s="7"/>
    </row>
    <row r="74" spans="1:7" s="3" customFormat="1" x14ac:dyDescent="0.25">
      <c r="A74" s="3">
        <v>3143</v>
      </c>
      <c r="B74" s="20" t="s">
        <v>34</v>
      </c>
      <c r="C74" s="5">
        <f>SUM(C61:C73)</f>
        <v>67780</v>
      </c>
      <c r="D74" s="5">
        <f>SUM(D61:D73)</f>
        <v>42780</v>
      </c>
      <c r="E74" s="5">
        <f>SUM(E61:E73)</f>
        <v>25000</v>
      </c>
      <c r="F74" s="5"/>
      <c r="G74" s="5"/>
    </row>
    <row r="75" spans="1:7" x14ac:dyDescent="0.25">
      <c r="C75" s="7"/>
      <c r="E75" s="7"/>
      <c r="F75" s="7"/>
      <c r="G75" s="7"/>
    </row>
    <row r="76" spans="1:7" s="3" customFormat="1" x14ac:dyDescent="0.25">
      <c r="B76" s="20" t="s">
        <v>48</v>
      </c>
      <c r="C76" s="5">
        <f>SUM(D76:E76)</f>
        <v>2631100</v>
      </c>
      <c r="D76" s="13">
        <f>D74+D59+D45+D30</f>
        <v>1900000</v>
      </c>
      <c r="E76" s="5">
        <f>E74+E59+E45+E30</f>
        <v>731100</v>
      </c>
      <c r="F76" s="5"/>
      <c r="G76" s="9"/>
    </row>
    <row r="77" spans="1:7" x14ac:dyDescent="0.25">
      <c r="B77" s="22" t="s">
        <v>49</v>
      </c>
      <c r="D77" s="13"/>
    </row>
    <row r="78" spans="1:7" x14ac:dyDescent="0.25">
      <c r="B78" s="22" t="s">
        <v>50</v>
      </c>
      <c r="C78" s="14"/>
      <c r="D78" s="13">
        <f>SUM(D76:D77)</f>
        <v>1900000</v>
      </c>
      <c r="F78" s="2"/>
      <c r="G78" s="2"/>
    </row>
    <row r="79" spans="1:7" x14ac:dyDescent="0.25">
      <c r="B79" s="22" t="s">
        <v>51</v>
      </c>
      <c r="C79" s="15"/>
      <c r="D79" s="13">
        <f>D29+D44+D58+D73</f>
        <v>276156</v>
      </c>
      <c r="E79" s="16"/>
    </row>
    <row r="80" spans="1:7" x14ac:dyDescent="0.25">
      <c r="B80" s="22" t="s">
        <v>54</v>
      </c>
      <c r="D80" s="19">
        <f>2100000-D78</f>
        <v>200000</v>
      </c>
    </row>
    <row r="81" spans="1:6" x14ac:dyDescent="0.25">
      <c r="B81" s="23"/>
      <c r="D81" s="16"/>
      <c r="E81" s="16"/>
    </row>
    <row r="83" spans="1:6" x14ac:dyDescent="0.25">
      <c r="A83" s="1" t="s">
        <v>52</v>
      </c>
      <c r="F83" s="1" t="s">
        <v>53</v>
      </c>
    </row>
    <row r="87" spans="1:6" x14ac:dyDescent="0.25">
      <c r="A87" s="1" t="s">
        <v>59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workbookViewId="0">
      <pane ySplit="4" topLeftCell="A38" activePane="bottomLeft" state="frozen"/>
      <selection pane="bottomLeft" activeCell="D87" sqref="D87"/>
    </sheetView>
  </sheetViews>
  <sheetFormatPr defaultRowHeight="15.75" x14ac:dyDescent="0.25"/>
  <cols>
    <col min="1" max="1" width="9" style="21"/>
    <col min="2" max="2" width="22.125" style="21" customWidth="1"/>
    <col min="3" max="3" width="16.375" style="21" customWidth="1"/>
    <col min="4" max="4" width="15.5" style="21" customWidth="1"/>
    <col min="5" max="5" width="15.375" style="18" customWidth="1"/>
    <col min="6" max="6" width="14.375" style="21" customWidth="1"/>
    <col min="7" max="7" width="14.25" style="21" customWidth="1"/>
    <col min="8" max="8" width="14.375" style="21" customWidth="1"/>
    <col min="9" max="16384" width="9" style="21"/>
  </cols>
  <sheetData>
    <row r="1" spans="1:8" s="20" customFormat="1" x14ac:dyDescent="0.25">
      <c r="A1" s="103" t="s">
        <v>0</v>
      </c>
      <c r="B1" s="103"/>
      <c r="C1" s="94"/>
      <c r="D1" s="29" t="s">
        <v>1</v>
      </c>
      <c r="E1" s="104" t="s">
        <v>67</v>
      </c>
      <c r="F1" s="104"/>
      <c r="G1" s="89"/>
    </row>
    <row r="2" spans="1:8" s="20" customFormat="1" x14ac:dyDescent="0.25">
      <c r="A2" s="29"/>
      <c r="B2" s="105" t="s">
        <v>60</v>
      </c>
      <c r="C2" s="105"/>
      <c r="D2" s="105"/>
      <c r="E2" s="105"/>
      <c r="F2" s="29"/>
      <c r="G2" s="29"/>
    </row>
    <row r="3" spans="1:8" s="20" customFormat="1" x14ac:dyDescent="0.25">
      <c r="A3" s="29"/>
      <c r="B3" s="29"/>
      <c r="C3" s="29"/>
      <c r="D3" s="29"/>
      <c r="E3" s="29"/>
      <c r="F3" s="29"/>
      <c r="G3" s="29"/>
    </row>
    <row r="4" spans="1:8" s="20" customFormat="1" x14ac:dyDescent="0.25">
      <c r="A4" s="29"/>
      <c r="B4" s="29"/>
      <c r="C4" s="30" t="s">
        <v>87</v>
      </c>
      <c r="D4" s="29" t="s">
        <v>3</v>
      </c>
      <c r="E4" s="39" t="s">
        <v>4</v>
      </c>
      <c r="F4" s="29" t="s">
        <v>5</v>
      </c>
      <c r="G4" s="29" t="s">
        <v>6</v>
      </c>
    </row>
    <row r="5" spans="1:8" s="20" customFormat="1" x14ac:dyDescent="0.25">
      <c r="A5" s="29" t="s">
        <v>7</v>
      </c>
      <c r="B5" s="29"/>
      <c r="C5" s="29"/>
      <c r="D5" s="29"/>
      <c r="E5" s="29"/>
      <c r="F5" s="29"/>
      <c r="G5" s="29"/>
    </row>
    <row r="6" spans="1:8" x14ac:dyDescent="0.25">
      <c r="A6" s="33">
        <v>3113</v>
      </c>
      <c r="B6" s="33" t="s">
        <v>8</v>
      </c>
      <c r="C6" s="34">
        <v>17860</v>
      </c>
      <c r="D6" s="42">
        <v>15000</v>
      </c>
      <c r="E6" s="42">
        <v>15000</v>
      </c>
      <c r="F6" s="36"/>
      <c r="G6" s="36"/>
      <c r="H6" s="6"/>
    </row>
    <row r="7" spans="1:8" x14ac:dyDescent="0.25">
      <c r="A7" s="33">
        <v>3113</v>
      </c>
      <c r="B7" s="33" t="s">
        <v>9</v>
      </c>
      <c r="C7" s="34">
        <v>37091</v>
      </c>
      <c r="D7" s="42">
        <v>38000</v>
      </c>
      <c r="E7" s="42">
        <v>38000</v>
      </c>
      <c r="F7" s="36"/>
      <c r="G7" s="36"/>
      <c r="H7" s="6"/>
    </row>
    <row r="8" spans="1:8" x14ac:dyDescent="0.25">
      <c r="A8" s="33">
        <v>3113</v>
      </c>
      <c r="B8" s="33" t="s">
        <v>10</v>
      </c>
      <c r="C8" s="34">
        <v>31098.42</v>
      </c>
      <c r="D8" s="42">
        <v>40000</v>
      </c>
      <c r="E8" s="42">
        <v>40000</v>
      </c>
      <c r="F8" s="36"/>
      <c r="G8" s="36"/>
      <c r="H8" s="18"/>
    </row>
    <row r="9" spans="1:8" x14ac:dyDescent="0.25">
      <c r="A9" s="33">
        <v>3113</v>
      </c>
      <c r="B9" s="33" t="s">
        <v>11</v>
      </c>
      <c r="C9" s="34">
        <v>133027.97</v>
      </c>
      <c r="D9" s="42">
        <v>150000</v>
      </c>
      <c r="E9" s="42">
        <v>150000</v>
      </c>
      <c r="F9" s="36"/>
      <c r="G9" s="36"/>
      <c r="H9" s="6"/>
    </row>
    <row r="10" spans="1:8" x14ac:dyDescent="0.25">
      <c r="A10" s="33">
        <v>3113</v>
      </c>
      <c r="B10" s="33" t="s">
        <v>12</v>
      </c>
      <c r="C10" s="34">
        <v>73303.02</v>
      </c>
      <c r="D10" s="42">
        <v>75000</v>
      </c>
      <c r="E10" s="42">
        <v>75000</v>
      </c>
      <c r="F10" s="36"/>
      <c r="G10" s="36"/>
      <c r="H10" s="6"/>
    </row>
    <row r="11" spans="1:8" x14ac:dyDescent="0.25">
      <c r="A11" s="33">
        <v>3113</v>
      </c>
      <c r="B11" s="33" t="s">
        <v>13</v>
      </c>
      <c r="C11" s="34">
        <v>64635.76</v>
      </c>
      <c r="D11" s="42">
        <v>65000</v>
      </c>
      <c r="E11" s="42">
        <v>59000</v>
      </c>
      <c r="F11" s="36">
        <v>6000</v>
      </c>
      <c r="G11" s="36" t="s">
        <v>14</v>
      </c>
      <c r="H11" s="6"/>
    </row>
    <row r="12" spans="1:8" x14ac:dyDescent="0.25">
      <c r="A12" s="33">
        <v>3113</v>
      </c>
      <c r="B12" s="33" t="s">
        <v>15</v>
      </c>
      <c r="C12" s="34">
        <v>925</v>
      </c>
      <c r="D12" s="42">
        <v>1000</v>
      </c>
      <c r="E12" s="42">
        <v>1000</v>
      </c>
      <c r="F12" s="36"/>
      <c r="G12" s="36"/>
      <c r="H12" s="6"/>
    </row>
    <row r="13" spans="1:8" x14ac:dyDescent="0.25">
      <c r="A13" s="33">
        <v>3113</v>
      </c>
      <c r="B13" s="33" t="s">
        <v>16</v>
      </c>
      <c r="C13" s="34">
        <v>25833.11</v>
      </c>
      <c r="D13" s="42">
        <v>30000</v>
      </c>
      <c r="E13" s="42">
        <v>30000</v>
      </c>
      <c r="F13" s="36"/>
      <c r="G13" s="36"/>
      <c r="H13" s="6"/>
    </row>
    <row r="14" spans="1:8" x14ac:dyDescent="0.25">
      <c r="A14" s="33">
        <v>3113</v>
      </c>
      <c r="B14" s="33" t="s">
        <v>19</v>
      </c>
      <c r="C14" s="34"/>
      <c r="D14" s="42"/>
      <c r="E14" s="42"/>
      <c r="F14" s="36"/>
      <c r="G14" s="36"/>
      <c r="H14" s="6"/>
    </row>
    <row r="15" spans="1:8" x14ac:dyDescent="0.25">
      <c r="A15" s="33">
        <v>3113</v>
      </c>
      <c r="B15" s="33" t="s">
        <v>77</v>
      </c>
      <c r="C15" s="34">
        <v>12707</v>
      </c>
      <c r="D15" s="42">
        <v>16000</v>
      </c>
      <c r="E15" s="42">
        <v>16000</v>
      </c>
      <c r="F15" s="36"/>
      <c r="G15" s="36"/>
      <c r="H15" s="6"/>
    </row>
    <row r="16" spans="1:8" x14ac:dyDescent="0.25">
      <c r="A16" s="33">
        <v>3113</v>
      </c>
      <c r="B16" s="33" t="s">
        <v>20</v>
      </c>
      <c r="C16" s="34">
        <v>26020</v>
      </c>
      <c r="D16" s="42">
        <v>30000</v>
      </c>
      <c r="E16" s="42">
        <v>30000</v>
      </c>
      <c r="F16" s="36"/>
      <c r="G16" s="36"/>
      <c r="H16" s="6"/>
    </row>
    <row r="17" spans="1:8" x14ac:dyDescent="0.25">
      <c r="A17" s="33">
        <v>3113</v>
      </c>
      <c r="B17" s="33" t="s">
        <v>21</v>
      </c>
      <c r="C17" s="34">
        <v>800</v>
      </c>
      <c r="D17" s="42">
        <v>1000</v>
      </c>
      <c r="E17" s="42">
        <v>1000</v>
      </c>
      <c r="F17" s="36"/>
      <c r="G17" s="36"/>
      <c r="H17" s="6"/>
    </row>
    <row r="18" spans="1:8" x14ac:dyDescent="0.25">
      <c r="A18" s="33">
        <v>3113</v>
      </c>
      <c r="B18" s="33" t="s">
        <v>78</v>
      </c>
      <c r="C18" s="34">
        <v>136374</v>
      </c>
      <c r="D18" s="42">
        <v>180084</v>
      </c>
      <c r="E18" s="42">
        <v>180084</v>
      </c>
      <c r="F18" s="36"/>
      <c r="G18" s="36"/>
      <c r="H18" s="6"/>
    </row>
    <row r="19" spans="1:8" x14ac:dyDescent="0.25">
      <c r="A19" s="33">
        <v>3113</v>
      </c>
      <c r="B19" s="33" t="s">
        <v>79</v>
      </c>
      <c r="C19" s="34">
        <v>49872.73</v>
      </c>
      <c r="D19" s="42">
        <v>80000</v>
      </c>
      <c r="E19" s="42">
        <v>80000</v>
      </c>
      <c r="F19" s="36"/>
      <c r="G19" s="36"/>
      <c r="H19" s="6"/>
    </row>
    <row r="20" spans="1:8" x14ac:dyDescent="0.25">
      <c r="A20" s="33">
        <v>3113</v>
      </c>
      <c r="B20" s="33" t="s">
        <v>80</v>
      </c>
      <c r="C20" s="34">
        <v>76299</v>
      </c>
      <c r="D20" s="42">
        <v>80000</v>
      </c>
      <c r="E20" s="42">
        <v>80000</v>
      </c>
      <c r="F20" s="36"/>
      <c r="G20" s="36"/>
      <c r="H20" s="6"/>
    </row>
    <row r="21" spans="1:8" x14ac:dyDescent="0.25">
      <c r="A21" s="33">
        <v>3113</v>
      </c>
      <c r="B21" s="33" t="s">
        <v>88</v>
      </c>
      <c r="C21" s="34">
        <v>740</v>
      </c>
      <c r="D21" s="42"/>
      <c r="E21" s="42"/>
      <c r="F21" s="36"/>
      <c r="G21" s="36"/>
      <c r="H21" s="6"/>
    </row>
    <row r="22" spans="1:8" x14ac:dyDescent="0.25">
      <c r="A22" s="33">
        <v>3113</v>
      </c>
      <c r="B22" s="33" t="s">
        <v>24</v>
      </c>
      <c r="C22" s="34">
        <v>171940.61</v>
      </c>
      <c r="D22" s="42">
        <v>180952</v>
      </c>
      <c r="E22" s="42">
        <v>180952</v>
      </c>
      <c r="F22" s="36"/>
      <c r="G22" s="36"/>
      <c r="H22" s="6"/>
    </row>
    <row r="23" spans="1:8" x14ac:dyDescent="0.25">
      <c r="A23" s="33">
        <v>3113</v>
      </c>
      <c r="B23" s="33" t="s">
        <v>81</v>
      </c>
      <c r="C23" s="34">
        <v>240</v>
      </c>
      <c r="D23" s="42"/>
      <c r="E23" s="42"/>
      <c r="F23" s="36"/>
      <c r="G23" s="36"/>
      <c r="H23" s="6"/>
    </row>
    <row r="24" spans="1:8" x14ac:dyDescent="0.25">
      <c r="A24" s="33">
        <v>3113</v>
      </c>
      <c r="B24" s="33" t="s">
        <v>25</v>
      </c>
      <c r="C24" s="34">
        <v>23360</v>
      </c>
      <c r="D24" s="42">
        <v>20000</v>
      </c>
      <c r="E24" s="42">
        <v>19900</v>
      </c>
      <c r="F24" s="36">
        <v>100</v>
      </c>
      <c r="G24" s="36" t="s">
        <v>18</v>
      </c>
      <c r="H24" s="6"/>
    </row>
    <row r="25" spans="1:8" x14ac:dyDescent="0.25">
      <c r="A25" s="33">
        <v>3113</v>
      </c>
      <c r="B25" s="33" t="s">
        <v>26</v>
      </c>
      <c r="C25" s="34"/>
      <c r="D25" s="42">
        <v>10000</v>
      </c>
      <c r="E25" s="42">
        <v>10000</v>
      </c>
      <c r="F25" s="36"/>
      <c r="G25" s="36"/>
      <c r="H25" s="6"/>
    </row>
    <row r="26" spans="1:8" x14ac:dyDescent="0.25">
      <c r="A26" s="33">
        <v>3113</v>
      </c>
      <c r="B26" s="33" t="s">
        <v>82</v>
      </c>
      <c r="C26" s="34"/>
      <c r="D26" s="42">
        <v>1500</v>
      </c>
      <c r="E26" s="42">
        <v>1500</v>
      </c>
      <c r="F26" s="36"/>
      <c r="G26" s="36"/>
      <c r="H26" s="6"/>
    </row>
    <row r="27" spans="1:8" x14ac:dyDescent="0.25">
      <c r="A27" s="33">
        <v>3113</v>
      </c>
      <c r="B27" s="33" t="s">
        <v>27</v>
      </c>
      <c r="C27" s="34"/>
      <c r="D27" s="42"/>
      <c r="E27" s="42"/>
      <c r="F27" s="36"/>
      <c r="G27" s="36"/>
      <c r="H27" s="6"/>
    </row>
    <row r="28" spans="1:8" x14ac:dyDescent="0.25">
      <c r="A28" s="33">
        <v>3113</v>
      </c>
      <c r="B28" s="33" t="s">
        <v>36</v>
      </c>
      <c r="C28" s="34">
        <v>9017.5</v>
      </c>
      <c r="D28" s="42">
        <v>10000</v>
      </c>
      <c r="E28" s="42">
        <v>10000</v>
      </c>
      <c r="F28" s="36"/>
      <c r="G28" s="36"/>
      <c r="H28" s="6"/>
    </row>
    <row r="29" spans="1:8" x14ac:dyDescent="0.25">
      <c r="A29" s="33">
        <v>3113</v>
      </c>
      <c r="B29" s="33" t="s">
        <v>30</v>
      </c>
      <c r="C29" s="34"/>
      <c r="D29" s="42"/>
      <c r="E29" s="42"/>
      <c r="F29" s="36"/>
      <c r="G29" s="36"/>
      <c r="H29" s="6"/>
    </row>
    <row r="30" spans="1:8" x14ac:dyDescent="0.25">
      <c r="A30" s="33">
        <v>3113</v>
      </c>
      <c r="B30" s="33" t="s">
        <v>31</v>
      </c>
      <c r="C30" s="34">
        <v>12256</v>
      </c>
      <c r="D30" s="42">
        <v>16000</v>
      </c>
      <c r="E30" s="42">
        <v>16000</v>
      </c>
      <c r="F30" s="36"/>
      <c r="G30" s="36"/>
      <c r="H30" s="6"/>
    </row>
    <row r="31" spans="1:8" x14ac:dyDescent="0.25">
      <c r="A31" s="33">
        <v>3113</v>
      </c>
      <c r="B31" s="33" t="s">
        <v>32</v>
      </c>
      <c r="C31" s="34">
        <v>28684</v>
      </c>
      <c r="D31" s="42">
        <v>30000</v>
      </c>
      <c r="E31" s="42">
        <v>30000</v>
      </c>
      <c r="F31" s="36"/>
      <c r="G31" s="36"/>
      <c r="H31" s="6"/>
    </row>
    <row r="32" spans="1:8" x14ac:dyDescent="0.25">
      <c r="A32" s="33">
        <v>3113</v>
      </c>
      <c r="B32" s="33" t="s">
        <v>91</v>
      </c>
      <c r="C32" s="34"/>
      <c r="D32" s="42">
        <v>219048</v>
      </c>
      <c r="E32" s="42">
        <v>219048</v>
      </c>
      <c r="F32" s="36"/>
      <c r="G32" s="36"/>
      <c r="H32" s="6"/>
    </row>
    <row r="33" spans="1:8" x14ac:dyDescent="0.25">
      <c r="A33" s="33">
        <v>3113</v>
      </c>
      <c r="B33" s="33" t="s">
        <v>33</v>
      </c>
      <c r="C33" s="34">
        <v>125350</v>
      </c>
      <c r="D33" s="42">
        <v>40896</v>
      </c>
      <c r="E33" s="42">
        <v>40896</v>
      </c>
      <c r="F33" s="36"/>
      <c r="G33" s="36"/>
      <c r="H33" s="6"/>
    </row>
    <row r="34" spans="1:8" s="20" customFormat="1" x14ac:dyDescent="0.25">
      <c r="A34" s="29">
        <v>3113</v>
      </c>
      <c r="B34" s="29" t="s">
        <v>34</v>
      </c>
      <c r="C34" s="38">
        <f>SUM(C6:C33)</f>
        <v>1057435.1200000001</v>
      </c>
      <c r="D34" s="39">
        <f>SUM(E34:F34)</f>
        <v>1329480</v>
      </c>
      <c r="E34" s="39">
        <f>SUM(E6:E33)</f>
        <v>1323380</v>
      </c>
      <c r="F34" s="39">
        <f>SUM(F6:F33)</f>
        <v>6100</v>
      </c>
      <c r="G34" s="39"/>
      <c r="H34" s="8"/>
    </row>
    <row r="35" spans="1:8" s="20" customFormat="1" x14ac:dyDescent="0.25">
      <c r="A35" s="29" t="s">
        <v>35</v>
      </c>
      <c r="B35" s="29"/>
      <c r="C35" s="38"/>
      <c r="D35" s="41"/>
      <c r="E35" s="39"/>
      <c r="F35" s="41"/>
      <c r="G35" s="41"/>
      <c r="H35" s="10"/>
    </row>
    <row r="36" spans="1:8" x14ac:dyDescent="0.25">
      <c r="A36" s="33">
        <v>3111</v>
      </c>
      <c r="B36" s="33" t="s">
        <v>8</v>
      </c>
      <c r="C36" s="34"/>
      <c r="D36" s="42">
        <v>10000</v>
      </c>
      <c r="E36" s="42">
        <v>10000</v>
      </c>
      <c r="F36" s="36"/>
      <c r="G36" s="36"/>
      <c r="H36" s="6"/>
    </row>
    <row r="37" spans="1:8" x14ac:dyDescent="0.25">
      <c r="A37" s="33">
        <v>3111</v>
      </c>
      <c r="B37" s="33" t="s">
        <v>36</v>
      </c>
      <c r="C37" s="34">
        <v>2000</v>
      </c>
      <c r="D37" s="42">
        <v>2000</v>
      </c>
      <c r="E37" s="42">
        <v>2000</v>
      </c>
      <c r="F37" s="36"/>
      <c r="G37" s="36"/>
      <c r="H37" s="6"/>
    </row>
    <row r="38" spans="1:8" x14ac:dyDescent="0.25">
      <c r="A38" s="33">
        <v>3111</v>
      </c>
      <c r="B38" s="33" t="s">
        <v>25</v>
      </c>
      <c r="C38" s="34">
        <v>2280</v>
      </c>
      <c r="D38" s="42">
        <v>10000</v>
      </c>
      <c r="E38" s="42">
        <v>10000</v>
      </c>
      <c r="F38" s="36"/>
      <c r="G38" s="36"/>
      <c r="H38" s="6"/>
    </row>
    <row r="39" spans="1:8" x14ac:dyDescent="0.25">
      <c r="A39" s="33">
        <v>3111</v>
      </c>
      <c r="B39" s="33" t="s">
        <v>11</v>
      </c>
      <c r="C39" s="34"/>
      <c r="D39" s="42">
        <v>60000</v>
      </c>
      <c r="E39" s="42">
        <v>60000</v>
      </c>
      <c r="F39" s="36"/>
      <c r="G39" s="36"/>
      <c r="H39" s="6"/>
    </row>
    <row r="40" spans="1:8" x14ac:dyDescent="0.25">
      <c r="A40" s="33">
        <v>3111</v>
      </c>
      <c r="B40" s="33" t="s">
        <v>32</v>
      </c>
      <c r="C40" s="34">
        <v>9724</v>
      </c>
      <c r="D40" s="42">
        <v>10000</v>
      </c>
      <c r="E40" s="42">
        <v>10000</v>
      </c>
      <c r="F40" s="36"/>
      <c r="G40" s="36"/>
      <c r="H40" s="6"/>
    </row>
    <row r="41" spans="1:8" x14ac:dyDescent="0.25">
      <c r="A41" s="33">
        <v>3111</v>
      </c>
      <c r="B41" s="33" t="s">
        <v>13</v>
      </c>
      <c r="C41" s="34">
        <v>56294.559999999998</v>
      </c>
      <c r="D41" s="42">
        <v>60000</v>
      </c>
      <c r="E41" s="42">
        <v>10000</v>
      </c>
      <c r="F41" s="36"/>
      <c r="G41" s="36"/>
      <c r="H41" s="6"/>
    </row>
    <row r="42" spans="1:8" x14ac:dyDescent="0.25">
      <c r="A42" s="33">
        <v>3111</v>
      </c>
      <c r="B42" s="33" t="s">
        <v>37</v>
      </c>
      <c r="C42" s="34"/>
      <c r="D42" s="42"/>
      <c r="E42" s="42"/>
      <c r="F42" s="36">
        <v>50000</v>
      </c>
      <c r="G42" s="36" t="s">
        <v>38</v>
      </c>
      <c r="H42" s="6"/>
    </row>
    <row r="43" spans="1:8" x14ac:dyDescent="0.25">
      <c r="A43" s="33">
        <v>3111</v>
      </c>
      <c r="B43" s="33" t="s">
        <v>79</v>
      </c>
      <c r="C43" s="34">
        <v>786</v>
      </c>
      <c r="D43" s="42">
        <v>1000</v>
      </c>
      <c r="E43" s="42">
        <v>1000</v>
      </c>
      <c r="F43" s="36"/>
      <c r="G43" s="36"/>
      <c r="H43" s="6"/>
    </row>
    <row r="44" spans="1:8" x14ac:dyDescent="0.25">
      <c r="A44" s="33">
        <v>3111</v>
      </c>
      <c r="B44" s="33" t="s">
        <v>16</v>
      </c>
      <c r="C44" s="34">
        <v>1819.57</v>
      </c>
      <c r="D44" s="42">
        <v>3000</v>
      </c>
      <c r="E44" s="42">
        <v>3000</v>
      </c>
      <c r="F44" s="36"/>
      <c r="G44" s="36"/>
      <c r="H44" s="6"/>
    </row>
    <row r="45" spans="1:8" x14ac:dyDescent="0.25">
      <c r="A45" s="33">
        <v>3111</v>
      </c>
      <c r="B45" s="33" t="s">
        <v>44</v>
      </c>
      <c r="C45" s="34">
        <v>21129.599999999999</v>
      </c>
      <c r="D45" s="42">
        <v>20000</v>
      </c>
      <c r="E45" s="42">
        <v>20000</v>
      </c>
      <c r="F45" s="36"/>
      <c r="G45" s="36"/>
      <c r="H45" s="6"/>
    </row>
    <row r="46" spans="1:8" x14ac:dyDescent="0.25">
      <c r="A46" s="33">
        <v>3111</v>
      </c>
      <c r="B46" s="33" t="s">
        <v>40</v>
      </c>
      <c r="C46" s="34">
        <v>4000</v>
      </c>
      <c r="D46" s="42">
        <v>5000</v>
      </c>
      <c r="E46" s="42">
        <v>5000</v>
      </c>
      <c r="F46" s="36"/>
      <c r="G46" s="36"/>
      <c r="H46" s="6"/>
    </row>
    <row r="47" spans="1:8" x14ac:dyDescent="0.25">
      <c r="A47" s="33">
        <v>3111</v>
      </c>
      <c r="B47" s="33" t="s">
        <v>24</v>
      </c>
      <c r="C47" s="34">
        <v>11800</v>
      </c>
      <c r="D47" s="42">
        <v>20000</v>
      </c>
      <c r="E47" s="42">
        <v>20000</v>
      </c>
      <c r="F47" s="36"/>
      <c r="G47" s="36"/>
      <c r="H47" s="6"/>
    </row>
    <row r="48" spans="1:8" x14ac:dyDescent="0.25">
      <c r="A48" s="33">
        <v>3111</v>
      </c>
      <c r="B48" s="33" t="s">
        <v>84</v>
      </c>
      <c r="C48" s="34">
        <v>4176</v>
      </c>
      <c r="D48" s="42">
        <v>5000</v>
      </c>
      <c r="E48" s="42">
        <v>5000</v>
      </c>
      <c r="F48" s="36"/>
      <c r="G48" s="36"/>
      <c r="H48" s="6"/>
    </row>
    <row r="49" spans="1:8" x14ac:dyDescent="0.25">
      <c r="A49" s="33">
        <v>3111</v>
      </c>
      <c r="B49" s="33" t="s">
        <v>33</v>
      </c>
      <c r="C49" s="34">
        <v>107850</v>
      </c>
      <c r="D49" s="42">
        <v>129420</v>
      </c>
      <c r="E49" s="42">
        <v>129420</v>
      </c>
      <c r="F49" s="36"/>
      <c r="G49" s="36"/>
      <c r="H49" s="6"/>
    </row>
    <row r="50" spans="1:8" s="20" customFormat="1" x14ac:dyDescent="0.25">
      <c r="A50" s="29">
        <v>3111</v>
      </c>
      <c r="B50" s="29" t="s">
        <v>34</v>
      </c>
      <c r="C50" s="38">
        <f>SUM(C36:C49)</f>
        <v>221859.73</v>
      </c>
      <c r="D50" s="39">
        <f>SUM(E50:F50)</f>
        <v>335420</v>
      </c>
      <c r="E50" s="39">
        <f>SUM(E36:E49)</f>
        <v>285420</v>
      </c>
      <c r="F50" s="39">
        <f>SUM(F36:F49)</f>
        <v>50000</v>
      </c>
      <c r="G50" s="39"/>
      <c r="H50" s="10"/>
    </row>
    <row r="51" spans="1:8" s="20" customFormat="1" x14ac:dyDescent="0.25">
      <c r="A51" s="29" t="s">
        <v>41</v>
      </c>
      <c r="B51" s="29"/>
      <c r="C51" s="38"/>
      <c r="D51" s="41"/>
      <c r="E51" s="39"/>
      <c r="F51" s="41"/>
      <c r="G51" s="41"/>
      <c r="H51" s="10"/>
    </row>
    <row r="52" spans="1:8" x14ac:dyDescent="0.25">
      <c r="A52" s="33">
        <v>3141</v>
      </c>
      <c r="B52" s="33" t="s">
        <v>42</v>
      </c>
      <c r="C52" s="34">
        <v>3526.77</v>
      </c>
      <c r="D52" s="42">
        <v>650000</v>
      </c>
      <c r="E52" s="42">
        <v>0</v>
      </c>
      <c r="F52" s="36">
        <v>650000</v>
      </c>
      <c r="G52" s="36"/>
      <c r="H52" s="6"/>
    </row>
    <row r="53" spans="1:8" x14ac:dyDescent="0.25">
      <c r="A53" s="33">
        <v>3141</v>
      </c>
      <c r="B53" s="33" t="s">
        <v>36</v>
      </c>
      <c r="C53" s="34"/>
      <c r="D53" s="42">
        <v>1000</v>
      </c>
      <c r="E53" s="42">
        <v>1000</v>
      </c>
      <c r="F53" s="36"/>
      <c r="G53" s="36"/>
      <c r="H53" s="6"/>
    </row>
    <row r="54" spans="1:8" x14ac:dyDescent="0.25">
      <c r="A54" s="33">
        <v>3141</v>
      </c>
      <c r="B54" s="33" t="s">
        <v>10</v>
      </c>
      <c r="C54" s="34">
        <v>25727.15</v>
      </c>
      <c r="D54" s="42">
        <v>40000</v>
      </c>
      <c r="E54" s="42">
        <v>40000</v>
      </c>
      <c r="F54" s="36"/>
      <c r="G54" s="36"/>
      <c r="H54" s="6"/>
    </row>
    <row r="55" spans="1:8" x14ac:dyDescent="0.25">
      <c r="A55" s="33">
        <v>3141</v>
      </c>
      <c r="B55" s="33" t="s">
        <v>32</v>
      </c>
      <c r="C55" s="34">
        <v>15557</v>
      </c>
      <c r="D55" s="42">
        <v>16000</v>
      </c>
      <c r="E55" s="42">
        <v>16000</v>
      </c>
      <c r="F55" s="36"/>
      <c r="G55" s="36"/>
      <c r="H55" s="6"/>
    </row>
    <row r="56" spans="1:8" x14ac:dyDescent="0.25">
      <c r="A56" s="33">
        <v>3141</v>
      </c>
      <c r="B56" s="33" t="s">
        <v>44</v>
      </c>
      <c r="C56" s="34">
        <v>25191.4</v>
      </c>
      <c r="D56" s="42">
        <v>30000</v>
      </c>
      <c r="E56" s="42">
        <v>30000</v>
      </c>
      <c r="F56" s="36"/>
      <c r="G56" s="36"/>
      <c r="H56" s="6"/>
    </row>
    <row r="57" spans="1:8" x14ac:dyDescent="0.25">
      <c r="A57" s="33">
        <v>3141</v>
      </c>
      <c r="B57" s="33" t="s">
        <v>13</v>
      </c>
      <c r="C57" s="34">
        <v>66041.490000000005</v>
      </c>
      <c r="D57" s="42">
        <v>70000</v>
      </c>
      <c r="E57" s="42">
        <v>70000</v>
      </c>
      <c r="F57" s="36"/>
      <c r="G57" s="36"/>
      <c r="H57" s="6"/>
    </row>
    <row r="58" spans="1:8" x14ac:dyDescent="0.25">
      <c r="A58" s="33">
        <v>3141</v>
      </c>
      <c r="B58" s="33" t="s">
        <v>16</v>
      </c>
      <c r="C58" s="34">
        <v>6749.07</v>
      </c>
      <c r="D58" s="42">
        <v>10000</v>
      </c>
      <c r="E58" s="42">
        <v>10000</v>
      </c>
      <c r="F58" s="36"/>
      <c r="G58" s="36"/>
      <c r="H58" s="6"/>
    </row>
    <row r="59" spans="1:8" x14ac:dyDescent="0.25">
      <c r="A59" s="33">
        <v>3141</v>
      </c>
      <c r="B59" s="33" t="s">
        <v>83</v>
      </c>
      <c r="C59" s="34">
        <v>600</v>
      </c>
      <c r="D59" s="42">
        <v>1000</v>
      </c>
      <c r="E59" s="42">
        <v>1000</v>
      </c>
      <c r="F59" s="36"/>
      <c r="G59" s="36"/>
      <c r="H59" s="6"/>
    </row>
    <row r="60" spans="1:8" x14ac:dyDescent="0.25">
      <c r="A60" s="33">
        <v>3141</v>
      </c>
      <c r="B60" s="33" t="s">
        <v>79</v>
      </c>
      <c r="C60" s="34">
        <v>3070.98</v>
      </c>
      <c r="D60" s="42">
        <v>5000</v>
      </c>
      <c r="E60" s="42">
        <v>5000</v>
      </c>
      <c r="F60" s="36"/>
      <c r="G60" s="36"/>
      <c r="H60" s="6"/>
    </row>
    <row r="61" spans="1:8" x14ac:dyDescent="0.25">
      <c r="A61" s="33">
        <v>3141</v>
      </c>
      <c r="B61" s="33" t="s">
        <v>40</v>
      </c>
      <c r="C61" s="34">
        <v>7409</v>
      </c>
      <c r="D61" s="42">
        <v>10000</v>
      </c>
      <c r="E61" s="42">
        <v>10000</v>
      </c>
      <c r="F61" s="36"/>
      <c r="G61" s="36"/>
      <c r="H61" s="6"/>
    </row>
    <row r="62" spans="1:8" x14ac:dyDescent="0.25">
      <c r="A62" s="33">
        <v>3141</v>
      </c>
      <c r="B62" s="33" t="s">
        <v>24</v>
      </c>
      <c r="C62" s="34"/>
      <c r="D62" s="42">
        <v>50000</v>
      </c>
      <c r="E62" s="42">
        <v>50000</v>
      </c>
      <c r="F62" s="36"/>
      <c r="G62" s="36"/>
      <c r="H62" s="6"/>
    </row>
    <row r="63" spans="1:8" x14ac:dyDescent="0.25">
      <c r="A63" s="33">
        <v>3141</v>
      </c>
      <c r="B63" s="33" t="s">
        <v>33</v>
      </c>
      <c r="C63" s="34">
        <v>87220</v>
      </c>
      <c r="D63" s="42">
        <v>104664</v>
      </c>
      <c r="E63" s="42">
        <v>104664</v>
      </c>
      <c r="F63" s="36"/>
      <c r="G63" s="36"/>
      <c r="H63" s="6"/>
    </row>
    <row r="64" spans="1:8" s="20" customFormat="1" x14ac:dyDescent="0.25">
      <c r="A64" s="29">
        <v>3141</v>
      </c>
      <c r="B64" s="29" t="s">
        <v>34</v>
      </c>
      <c r="C64" s="38">
        <f>SUM(C52:C63)</f>
        <v>241092.86000000002</v>
      </c>
      <c r="D64" s="39">
        <f>SUM(D52:D63)</f>
        <v>987664</v>
      </c>
      <c r="E64" s="39">
        <f>SUM(E52:E63)</f>
        <v>337664</v>
      </c>
      <c r="F64" s="39">
        <f>SUM(F52:F63)</f>
        <v>650000</v>
      </c>
      <c r="G64" s="39"/>
      <c r="H64" s="10"/>
    </row>
    <row r="65" spans="1:8" s="20" customFormat="1" x14ac:dyDescent="0.25">
      <c r="A65" s="29" t="s">
        <v>45</v>
      </c>
      <c r="B65" s="29"/>
      <c r="C65" s="38"/>
      <c r="D65" s="41"/>
      <c r="E65" s="39"/>
      <c r="F65" s="41"/>
      <c r="G65" s="41"/>
      <c r="H65" s="10"/>
    </row>
    <row r="66" spans="1:8" x14ac:dyDescent="0.25">
      <c r="A66" s="33">
        <v>3143</v>
      </c>
      <c r="B66" s="33" t="s">
        <v>44</v>
      </c>
      <c r="C66" s="34"/>
      <c r="D66" s="42">
        <v>5000</v>
      </c>
      <c r="E66" s="42">
        <v>5000</v>
      </c>
      <c r="F66" s="36"/>
      <c r="G66" s="36"/>
      <c r="H66" s="6"/>
    </row>
    <row r="67" spans="1:8" x14ac:dyDescent="0.25">
      <c r="A67" s="33">
        <v>3143</v>
      </c>
      <c r="B67" s="33" t="s">
        <v>46</v>
      </c>
      <c r="C67" s="34"/>
      <c r="D67" s="42">
        <v>0</v>
      </c>
      <c r="E67" s="42">
        <v>0</v>
      </c>
      <c r="F67" s="36"/>
      <c r="G67" s="36"/>
      <c r="H67" s="6"/>
    </row>
    <row r="68" spans="1:8" x14ac:dyDescent="0.25">
      <c r="A68" s="33">
        <v>3143</v>
      </c>
      <c r="B68" s="33" t="s">
        <v>32</v>
      </c>
      <c r="C68" s="34">
        <v>3889</v>
      </c>
      <c r="D68" s="42">
        <v>4000</v>
      </c>
      <c r="E68" s="42">
        <v>4000</v>
      </c>
      <c r="F68" s="36"/>
      <c r="G68" s="36"/>
      <c r="H68" s="6"/>
    </row>
    <row r="69" spans="1:8" x14ac:dyDescent="0.25">
      <c r="A69" s="33">
        <v>3143</v>
      </c>
      <c r="B69" s="33" t="s">
        <v>13</v>
      </c>
      <c r="C69" s="34">
        <v>21611.88</v>
      </c>
      <c r="D69" s="42">
        <v>25000</v>
      </c>
      <c r="E69" s="42">
        <v>0</v>
      </c>
      <c r="F69" s="36"/>
      <c r="G69" s="36"/>
      <c r="H69" s="6"/>
    </row>
    <row r="70" spans="1:8" x14ac:dyDescent="0.25">
      <c r="A70" s="33">
        <v>3143</v>
      </c>
      <c r="B70" s="33" t="s">
        <v>10</v>
      </c>
      <c r="C70" s="34">
        <v>6128</v>
      </c>
      <c r="D70" s="42">
        <v>10000</v>
      </c>
      <c r="E70" s="42">
        <v>10000</v>
      </c>
      <c r="F70" s="36"/>
      <c r="G70" s="36"/>
      <c r="H70" s="6"/>
    </row>
    <row r="71" spans="1:8" x14ac:dyDescent="0.25">
      <c r="A71" s="33">
        <v>3143</v>
      </c>
      <c r="B71" s="33" t="s">
        <v>40</v>
      </c>
      <c r="C71" s="34">
        <v>1000</v>
      </c>
      <c r="D71" s="42">
        <v>1000</v>
      </c>
      <c r="E71" s="42">
        <v>1000</v>
      </c>
      <c r="F71" s="36"/>
      <c r="G71" s="36"/>
      <c r="H71" s="6"/>
    </row>
    <row r="72" spans="1:8" x14ac:dyDescent="0.25">
      <c r="A72" s="33">
        <v>3143</v>
      </c>
      <c r="B72" s="33" t="s">
        <v>37</v>
      </c>
      <c r="C72" s="34"/>
      <c r="D72" s="42">
        <v>0</v>
      </c>
      <c r="E72" s="42">
        <v>0</v>
      </c>
      <c r="F72" s="43">
        <v>25000</v>
      </c>
      <c r="G72" s="36" t="s">
        <v>38</v>
      </c>
      <c r="H72" s="6"/>
    </row>
    <row r="73" spans="1:8" x14ac:dyDescent="0.25">
      <c r="A73" s="33">
        <v>3143</v>
      </c>
      <c r="B73" s="33" t="s">
        <v>24</v>
      </c>
      <c r="C73" s="34"/>
      <c r="D73" s="42">
        <v>10000</v>
      </c>
      <c r="E73" s="42">
        <v>10000</v>
      </c>
      <c r="F73" s="36"/>
      <c r="G73" s="43"/>
      <c r="H73" s="6"/>
    </row>
    <row r="74" spans="1:8" x14ac:dyDescent="0.25">
      <c r="A74" s="33">
        <v>3143</v>
      </c>
      <c r="B74" s="33" t="s">
        <v>89</v>
      </c>
      <c r="C74" s="34">
        <v>527.83000000000004</v>
      </c>
      <c r="D74" s="42">
        <v>1000</v>
      </c>
      <c r="E74" s="42">
        <v>1000</v>
      </c>
      <c r="F74" s="36"/>
      <c r="G74" s="43"/>
      <c r="H74" s="6"/>
    </row>
    <row r="75" spans="1:8" x14ac:dyDescent="0.25">
      <c r="A75" s="33">
        <v>3143</v>
      </c>
      <c r="B75" s="33" t="s">
        <v>33</v>
      </c>
      <c r="C75" s="34">
        <v>18780</v>
      </c>
      <c r="D75" s="42">
        <v>22536</v>
      </c>
      <c r="E75" s="42">
        <v>22536</v>
      </c>
      <c r="F75" s="36"/>
      <c r="G75" s="43"/>
      <c r="H75" s="6"/>
    </row>
    <row r="76" spans="1:8" s="20" customFormat="1" x14ac:dyDescent="0.25">
      <c r="A76" s="29">
        <v>3143</v>
      </c>
      <c r="B76" s="29" t="s">
        <v>34</v>
      </c>
      <c r="C76" s="38">
        <f>SUM(C66:C75)</f>
        <v>51936.71</v>
      </c>
      <c r="D76" s="39">
        <f>SUM(D66:D75)</f>
        <v>78536</v>
      </c>
      <c r="E76" s="39">
        <f>SUM(E66:E75)</f>
        <v>53536</v>
      </c>
      <c r="F76" s="39">
        <f>SUM(F66:F75)</f>
        <v>25000</v>
      </c>
      <c r="G76" s="39"/>
      <c r="H76" s="8"/>
    </row>
    <row r="77" spans="1:8" x14ac:dyDescent="0.25">
      <c r="A77" s="33"/>
      <c r="B77" s="33"/>
      <c r="C77" s="34"/>
      <c r="D77" s="36"/>
      <c r="E77" s="42"/>
      <c r="F77" s="36"/>
      <c r="G77" s="36"/>
      <c r="H77" s="6"/>
    </row>
    <row r="78" spans="1:8" s="20" customFormat="1" x14ac:dyDescent="0.25">
      <c r="A78" s="29"/>
      <c r="B78" s="29" t="s">
        <v>48</v>
      </c>
      <c r="C78" s="38">
        <f>C34+C50+C64+C76</f>
        <v>1572324.4200000002</v>
      </c>
      <c r="D78" s="39">
        <f>SUM(E78:F78)</f>
        <v>2731100</v>
      </c>
      <c r="E78" s="90">
        <f>E76+E64+E50+E34</f>
        <v>2000000</v>
      </c>
      <c r="F78" s="39">
        <f>F76+F64+F50+F34</f>
        <v>731100</v>
      </c>
      <c r="G78" s="39"/>
      <c r="H78" s="10"/>
    </row>
    <row r="79" spans="1:8" x14ac:dyDescent="0.25">
      <c r="A79" s="33"/>
      <c r="B79" s="88" t="s">
        <v>49</v>
      </c>
      <c r="C79" s="47"/>
      <c r="D79" s="33"/>
      <c r="E79" s="90"/>
      <c r="F79" s="33"/>
      <c r="G79" s="33"/>
    </row>
    <row r="80" spans="1:8" x14ac:dyDescent="0.25">
      <c r="A80" s="33"/>
      <c r="B80" s="88" t="s">
        <v>50</v>
      </c>
      <c r="C80" s="47"/>
      <c r="D80" s="88"/>
      <c r="E80" s="90">
        <f>SUM(E78:E79)</f>
        <v>2000000</v>
      </c>
      <c r="F80" s="33"/>
      <c r="G80" s="42"/>
      <c r="H80" s="18"/>
    </row>
    <row r="81" spans="1:7" x14ac:dyDescent="0.25">
      <c r="A81" s="33"/>
      <c r="B81" s="88" t="s">
        <v>51</v>
      </c>
      <c r="C81" s="47"/>
      <c r="D81" s="91"/>
      <c r="E81" s="90">
        <f>E33+E49+E63+E75+E32</f>
        <v>516564</v>
      </c>
      <c r="F81" s="92"/>
      <c r="G81" s="33"/>
    </row>
    <row r="82" spans="1:7" x14ac:dyDescent="0.25">
      <c r="A82" s="33"/>
      <c r="B82" s="88" t="s">
        <v>54</v>
      </c>
      <c r="C82" s="47"/>
      <c r="D82" s="33"/>
      <c r="E82" s="93">
        <f>2000000-E80</f>
        <v>0</v>
      </c>
      <c r="F82" s="33"/>
      <c r="G82" s="33"/>
    </row>
    <row r="83" spans="1:7" x14ac:dyDescent="0.25">
      <c r="A83" s="33"/>
      <c r="B83" s="96"/>
      <c r="C83" s="96"/>
      <c r="D83" s="33"/>
      <c r="E83" s="92"/>
      <c r="F83" s="92"/>
      <c r="G83" s="33"/>
    </row>
    <row r="84" spans="1:7" x14ac:dyDescent="0.25">
      <c r="A84" s="62"/>
      <c r="B84" s="62"/>
      <c r="C84" s="62"/>
      <c r="D84" s="62"/>
      <c r="E84" s="63"/>
      <c r="F84" s="62"/>
      <c r="G84" s="62"/>
    </row>
    <row r="85" spans="1:7" x14ac:dyDescent="0.25">
      <c r="A85" s="62" t="s">
        <v>52</v>
      </c>
      <c r="B85" s="62"/>
      <c r="C85" s="62"/>
      <c r="D85" s="62"/>
      <c r="E85" s="63"/>
      <c r="F85" s="62"/>
      <c r="G85" s="62" t="s">
        <v>53</v>
      </c>
    </row>
    <row r="86" spans="1:7" x14ac:dyDescent="0.25">
      <c r="A86" s="62"/>
      <c r="B86" s="62"/>
      <c r="C86" s="62"/>
      <c r="D86" s="62"/>
      <c r="E86" s="63"/>
      <c r="F86" s="62"/>
      <c r="G86" s="62"/>
    </row>
    <row r="87" spans="1:7" x14ac:dyDescent="0.25">
      <c r="A87" s="62"/>
      <c r="B87" s="62"/>
      <c r="C87" s="62"/>
      <c r="D87" s="62"/>
      <c r="E87" s="63"/>
      <c r="F87" s="62"/>
      <c r="G87" s="62"/>
    </row>
    <row r="88" spans="1:7" x14ac:dyDescent="0.25">
      <c r="A88" s="62"/>
      <c r="B88" s="62"/>
      <c r="C88" s="62"/>
      <c r="D88" s="62"/>
      <c r="E88" s="63"/>
      <c r="F88" s="62"/>
      <c r="G88" s="62"/>
    </row>
    <row r="89" spans="1:7" x14ac:dyDescent="0.25">
      <c r="A89" s="62" t="s">
        <v>90</v>
      </c>
      <c r="B89" s="62"/>
      <c r="C89" s="62"/>
      <c r="D89" s="62"/>
      <c r="E89" s="63"/>
      <c r="F89" s="62"/>
      <c r="G89" s="62"/>
    </row>
    <row r="91" spans="1:7" x14ac:dyDescent="0.25">
      <c r="A91" s="21" t="s">
        <v>62</v>
      </c>
    </row>
    <row r="93" spans="1:7" x14ac:dyDescent="0.25">
      <c r="A93" s="21" t="s">
        <v>92</v>
      </c>
    </row>
  </sheetData>
  <sheetProtection selectLockedCells="1" selectUnlockedCells="1"/>
  <mergeCells count="3">
    <mergeCell ref="A1:B1"/>
    <mergeCell ref="E1:F1"/>
    <mergeCell ref="B2:E2"/>
  </mergeCells>
  <pageMargins left="0.27569444444444446" right="0.2361111111111111" top="0.55138888888888893" bottom="0.78749999999999998" header="0.51180555555555551" footer="0.51180555555555551"/>
  <pageSetup paperSize="9" scale="86" firstPageNumber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4" topLeftCell="A5" activePane="bottomLeft" state="frozen"/>
      <selection pane="bottomLeft" activeCell="A29" sqref="A29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58</v>
      </c>
      <c r="E1" s="101"/>
      <c r="F1" s="4"/>
    </row>
    <row r="2" spans="1:7" s="3" customFormat="1" x14ac:dyDescent="0.25">
      <c r="B2" s="102" t="s">
        <v>57</v>
      </c>
      <c r="C2" s="102"/>
      <c r="D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1420896</v>
      </c>
      <c r="D6" s="5">
        <v>1414796</v>
      </c>
      <c r="E6" s="8">
        <v>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209236</v>
      </c>
      <c r="D9" s="8">
        <v>159236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933188</v>
      </c>
      <c r="D12" s="5">
        <v>283188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67780</v>
      </c>
      <c r="D15" s="5">
        <v>42780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2631100</v>
      </c>
      <c r="D17" s="13">
        <f>D15+D12+D9+D6</f>
        <v>1900000</v>
      </c>
      <c r="E17" s="5">
        <f>E15+E12+E9+E6</f>
        <v>731100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1900000</v>
      </c>
      <c r="F19" s="2"/>
      <c r="G19" s="2"/>
    </row>
    <row r="20" spans="1:7" x14ac:dyDescent="0.25">
      <c r="B20" s="14" t="s">
        <v>51</v>
      </c>
      <c r="C20" s="15"/>
      <c r="D20" s="13">
        <v>276156</v>
      </c>
      <c r="E20" s="16"/>
    </row>
    <row r="21" spans="1:7" x14ac:dyDescent="0.25">
      <c r="B21" s="14" t="s">
        <v>54</v>
      </c>
      <c r="D21" s="19">
        <f>2100000-D19</f>
        <v>200000</v>
      </c>
    </row>
    <row r="22" spans="1:7" x14ac:dyDescent="0.25">
      <c r="B22" s="17"/>
      <c r="D22" s="16"/>
      <c r="E22" s="16"/>
    </row>
    <row r="24" spans="1:7" x14ac:dyDescent="0.25">
      <c r="A24" s="1" t="s">
        <v>52</v>
      </c>
      <c r="F24" s="1" t="s">
        <v>53</v>
      </c>
    </row>
    <row r="28" spans="1:7" x14ac:dyDescent="0.25">
      <c r="A28" s="1" t="s">
        <v>59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ySplit="4" topLeftCell="A5" activePane="bottomLeft" state="frozen"/>
      <selection pane="bottomLeft" activeCell="A2" sqref="A2:E2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58</v>
      </c>
      <c r="E1" s="101"/>
      <c r="F1" s="4"/>
    </row>
    <row r="2" spans="1:7" s="3" customFormat="1" x14ac:dyDescent="0.25">
      <c r="A2" s="102" t="s">
        <v>63</v>
      </c>
      <c r="B2" s="102"/>
      <c r="C2" s="102"/>
      <c r="D2" s="102"/>
      <c r="E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1420896</v>
      </c>
      <c r="D6" s="5">
        <v>1414796</v>
      </c>
      <c r="E6" s="8">
        <v>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209236</v>
      </c>
      <c r="D9" s="8">
        <v>159236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933188</v>
      </c>
      <c r="D12" s="5">
        <v>283188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67780</v>
      </c>
      <c r="D15" s="5">
        <v>42780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2631100</v>
      </c>
      <c r="D17" s="13">
        <f>D15+D12+D9+D6</f>
        <v>1900000</v>
      </c>
      <c r="E17" s="5">
        <f>E15+E12+E9+E6</f>
        <v>731100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1900000</v>
      </c>
      <c r="F19" s="2"/>
      <c r="G19" s="2"/>
    </row>
    <row r="20" spans="1:7" x14ac:dyDescent="0.25">
      <c r="B20" s="14" t="s">
        <v>51</v>
      </c>
      <c r="C20" s="15"/>
      <c r="D20" s="13">
        <v>276156</v>
      </c>
      <c r="E20" s="16"/>
    </row>
    <row r="21" spans="1:7" x14ac:dyDescent="0.25">
      <c r="B21" s="14" t="s">
        <v>54</v>
      </c>
      <c r="D21" s="19">
        <f>2100000-D19</f>
        <v>200000</v>
      </c>
    </row>
    <row r="22" spans="1:7" x14ac:dyDescent="0.25">
      <c r="B22" s="17"/>
      <c r="D22" s="16"/>
      <c r="E22" s="16"/>
    </row>
    <row r="24" spans="1:7" x14ac:dyDescent="0.25">
      <c r="A24" s="1" t="s">
        <v>52</v>
      </c>
      <c r="F24" s="1" t="s">
        <v>53</v>
      </c>
    </row>
    <row r="28" spans="1:7" x14ac:dyDescent="0.25">
      <c r="A28" s="1" t="s">
        <v>61</v>
      </c>
    </row>
    <row r="30" spans="1:7" x14ac:dyDescent="0.25">
      <c r="A30" s="1" t="s">
        <v>62</v>
      </c>
    </row>
  </sheetData>
  <sheetProtection selectLockedCells="1" selectUnlockedCells="1"/>
  <mergeCells count="3">
    <mergeCell ref="A1:B1"/>
    <mergeCell ref="D1:E1"/>
    <mergeCell ref="A2:E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4" topLeftCell="A5" activePane="bottomLeft" state="frozen"/>
      <selection pane="bottomLeft" activeCell="D20" sqref="D20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67</v>
      </c>
      <c r="E1" s="101"/>
      <c r="F1" s="4"/>
    </row>
    <row r="2" spans="1:7" s="3" customFormat="1" x14ac:dyDescent="0.25">
      <c r="B2" s="102" t="s">
        <v>57</v>
      </c>
      <c r="C2" s="102"/>
      <c r="D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1487640</v>
      </c>
      <c r="D6" s="5">
        <v>1481540</v>
      </c>
      <c r="E6" s="8">
        <v>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228736</v>
      </c>
      <c r="D9" s="8">
        <v>178736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954188</v>
      </c>
      <c r="D12" s="5">
        <v>304188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60536</v>
      </c>
      <c r="D15" s="5">
        <v>35536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2731100</v>
      </c>
      <c r="D17" s="13">
        <f>D15+D12+D9+D6</f>
        <v>2000000</v>
      </c>
      <c r="E17" s="5">
        <f>E15+E12+E9+E6</f>
        <v>731100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2000000</v>
      </c>
      <c r="F19" s="2"/>
      <c r="G19" s="2"/>
    </row>
    <row r="20" spans="1:7" x14ac:dyDescent="0.25">
      <c r="B20" s="14" t="s">
        <v>51</v>
      </c>
      <c r="C20" s="15"/>
      <c r="D20" s="13">
        <v>286156</v>
      </c>
      <c r="E20" s="16"/>
    </row>
    <row r="21" spans="1:7" x14ac:dyDescent="0.25">
      <c r="B21" s="14" t="s">
        <v>54</v>
      </c>
      <c r="D21" s="19">
        <f>2000000-D19</f>
        <v>0</v>
      </c>
    </row>
    <row r="22" spans="1:7" x14ac:dyDescent="0.25">
      <c r="B22" s="17"/>
      <c r="D22" s="16"/>
      <c r="E22" s="16"/>
    </row>
    <row r="24" spans="1:7" x14ac:dyDescent="0.25">
      <c r="A24" s="1" t="s">
        <v>52</v>
      </c>
      <c r="F24" s="1" t="s">
        <v>53</v>
      </c>
    </row>
    <row r="28" spans="1:7" x14ac:dyDescent="0.25">
      <c r="A28" s="1" t="s">
        <v>59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pane ySplit="4" topLeftCell="A5" activePane="bottomLeft" state="frozen"/>
      <selection pane="bottomLeft" activeCell="G87" sqref="A1:G87"/>
    </sheetView>
  </sheetViews>
  <sheetFormatPr defaultRowHeight="15.75" x14ac:dyDescent="0.25"/>
  <cols>
    <col min="1" max="1" width="9" style="21"/>
    <col min="2" max="2" width="22.125" style="21" customWidth="1"/>
    <col min="3" max="3" width="16.375" style="21" customWidth="1"/>
    <col min="4" max="4" width="15.5" style="21" customWidth="1"/>
    <col min="5" max="5" width="15.375" style="18" customWidth="1"/>
    <col min="6" max="6" width="14.375" style="21" customWidth="1"/>
    <col min="7" max="7" width="14.25" style="21" customWidth="1"/>
    <col min="8" max="8" width="14.375" style="21" customWidth="1"/>
    <col min="9" max="16384" width="9" style="21"/>
  </cols>
  <sheetData>
    <row r="1" spans="1:8" s="20" customFormat="1" x14ac:dyDescent="0.25">
      <c r="A1" s="103" t="s">
        <v>0</v>
      </c>
      <c r="B1" s="103"/>
      <c r="C1" s="97"/>
      <c r="D1" s="29" t="s">
        <v>1</v>
      </c>
      <c r="E1" s="104" t="s">
        <v>85</v>
      </c>
      <c r="F1" s="104"/>
      <c r="G1" s="98"/>
    </row>
    <row r="2" spans="1:8" s="20" customFormat="1" x14ac:dyDescent="0.25">
      <c r="A2" s="29"/>
      <c r="B2" s="105" t="s">
        <v>2</v>
      </c>
      <c r="C2" s="105"/>
      <c r="D2" s="105"/>
      <c r="E2" s="105"/>
      <c r="F2" s="29"/>
      <c r="G2" s="29"/>
    </row>
    <row r="3" spans="1:8" s="20" customFormat="1" x14ac:dyDescent="0.25">
      <c r="A3" s="29"/>
      <c r="B3" s="29"/>
      <c r="C3" s="29"/>
      <c r="D3" s="29"/>
      <c r="E3" s="29"/>
      <c r="F3" s="29"/>
      <c r="G3" s="29"/>
    </row>
    <row r="4" spans="1:8" s="20" customFormat="1" x14ac:dyDescent="0.25">
      <c r="A4" s="29"/>
      <c r="B4" s="29"/>
      <c r="C4" s="30" t="s">
        <v>93</v>
      </c>
      <c r="D4" s="29" t="s">
        <v>3</v>
      </c>
      <c r="E4" s="39" t="s">
        <v>4</v>
      </c>
      <c r="F4" s="29" t="s">
        <v>5</v>
      </c>
      <c r="G4" s="29" t="s">
        <v>6</v>
      </c>
    </row>
    <row r="5" spans="1:8" s="20" customFormat="1" x14ac:dyDescent="0.25">
      <c r="A5" s="29" t="s">
        <v>7</v>
      </c>
      <c r="B5" s="29"/>
      <c r="C5" s="29"/>
      <c r="D5" s="29"/>
      <c r="E5" s="29"/>
      <c r="F5" s="29"/>
      <c r="G5" s="29"/>
    </row>
    <row r="6" spans="1:8" x14ac:dyDescent="0.25">
      <c r="A6" s="33">
        <v>3113</v>
      </c>
      <c r="B6" s="33" t="s">
        <v>8</v>
      </c>
      <c r="C6" s="34">
        <v>1238</v>
      </c>
      <c r="D6" s="42">
        <v>5000</v>
      </c>
      <c r="E6" s="42">
        <v>5000</v>
      </c>
      <c r="F6" s="36"/>
      <c r="G6" s="36"/>
      <c r="H6" s="6"/>
    </row>
    <row r="7" spans="1:8" x14ac:dyDescent="0.25">
      <c r="A7" s="33">
        <v>3113</v>
      </c>
      <c r="B7" s="33" t="s">
        <v>9</v>
      </c>
      <c r="C7" s="34">
        <v>40003</v>
      </c>
      <c r="D7" s="42">
        <v>40000</v>
      </c>
      <c r="E7" s="42">
        <v>40000</v>
      </c>
      <c r="F7" s="36"/>
      <c r="G7" s="36"/>
      <c r="H7" s="6"/>
    </row>
    <row r="8" spans="1:8" x14ac:dyDescent="0.25">
      <c r="A8" s="33">
        <v>3113</v>
      </c>
      <c r="B8" s="33" t="s">
        <v>10</v>
      </c>
      <c r="C8" s="34">
        <v>24443.89</v>
      </c>
      <c r="D8" s="42">
        <v>25000</v>
      </c>
      <c r="E8" s="42">
        <v>25000</v>
      </c>
      <c r="F8" s="36"/>
      <c r="G8" s="36"/>
      <c r="H8" s="18"/>
    </row>
    <row r="9" spans="1:8" x14ac:dyDescent="0.25">
      <c r="A9" s="33">
        <v>3113</v>
      </c>
      <c r="B9" s="33" t="s">
        <v>11</v>
      </c>
      <c r="C9" s="34">
        <v>73377.67</v>
      </c>
      <c r="D9" s="42">
        <v>70000</v>
      </c>
      <c r="E9" s="42">
        <v>70000</v>
      </c>
      <c r="F9" s="36"/>
      <c r="G9" s="36"/>
      <c r="H9" s="6"/>
    </row>
    <row r="10" spans="1:8" x14ac:dyDescent="0.25">
      <c r="A10" s="33">
        <v>3113</v>
      </c>
      <c r="B10" s="33" t="s">
        <v>12</v>
      </c>
      <c r="C10" s="34">
        <v>93041.46</v>
      </c>
      <c r="D10" s="42">
        <v>120000</v>
      </c>
      <c r="E10" s="42">
        <v>120000</v>
      </c>
      <c r="F10" s="36"/>
      <c r="G10" s="36"/>
      <c r="H10" s="6"/>
    </row>
    <row r="11" spans="1:8" x14ac:dyDescent="0.25">
      <c r="A11" s="33">
        <v>3113</v>
      </c>
      <c r="B11" s="33" t="s">
        <v>13</v>
      </c>
      <c r="C11" s="34">
        <v>57786.05</v>
      </c>
      <c r="D11" s="42">
        <v>80000</v>
      </c>
      <c r="E11" s="42">
        <v>74000</v>
      </c>
      <c r="F11" s="36">
        <v>6000</v>
      </c>
      <c r="G11" s="36" t="s">
        <v>14</v>
      </c>
      <c r="H11" s="6"/>
    </row>
    <row r="12" spans="1:8" x14ac:dyDescent="0.25">
      <c r="A12" s="33">
        <v>3113</v>
      </c>
      <c r="B12" s="33" t="s">
        <v>15</v>
      </c>
      <c r="C12" s="34">
        <v>603</v>
      </c>
      <c r="D12" s="42">
        <v>1000</v>
      </c>
      <c r="E12" s="42">
        <v>1000</v>
      </c>
      <c r="F12" s="36"/>
      <c r="G12" s="36"/>
      <c r="H12" s="6"/>
    </row>
    <row r="13" spans="1:8" x14ac:dyDescent="0.25">
      <c r="A13" s="33">
        <v>3113</v>
      </c>
      <c r="B13" s="33" t="s">
        <v>16</v>
      </c>
      <c r="C13" s="34">
        <v>22173.03</v>
      </c>
      <c r="D13" s="42">
        <v>30000</v>
      </c>
      <c r="E13" s="42">
        <v>30000</v>
      </c>
      <c r="F13" s="36"/>
      <c r="G13" s="36"/>
      <c r="H13" s="6"/>
    </row>
    <row r="14" spans="1:8" x14ac:dyDescent="0.25">
      <c r="A14" s="33">
        <v>3113</v>
      </c>
      <c r="B14" s="33" t="s">
        <v>19</v>
      </c>
      <c r="C14" s="34"/>
      <c r="D14" s="42"/>
      <c r="E14" s="42"/>
      <c r="F14" s="36"/>
      <c r="G14" s="36"/>
      <c r="H14" s="6"/>
    </row>
    <row r="15" spans="1:8" x14ac:dyDescent="0.25">
      <c r="A15" s="33">
        <v>3113</v>
      </c>
      <c r="B15" s="33" t="s">
        <v>77</v>
      </c>
      <c r="C15" s="34">
        <v>12160</v>
      </c>
      <c r="D15" s="42">
        <v>16000</v>
      </c>
      <c r="E15" s="42">
        <v>16000</v>
      </c>
      <c r="F15" s="36"/>
      <c r="G15" s="36"/>
      <c r="H15" s="6"/>
    </row>
    <row r="16" spans="1:8" x14ac:dyDescent="0.25">
      <c r="A16" s="33">
        <v>3113</v>
      </c>
      <c r="B16" s="33" t="s">
        <v>20</v>
      </c>
      <c r="C16" s="34">
        <v>0</v>
      </c>
      <c r="D16" s="42">
        <v>30000</v>
      </c>
      <c r="E16" s="42">
        <v>30000</v>
      </c>
      <c r="F16" s="36"/>
      <c r="G16" s="36"/>
      <c r="H16" s="6"/>
    </row>
    <row r="17" spans="1:8" x14ac:dyDescent="0.25">
      <c r="A17" s="33">
        <v>3113</v>
      </c>
      <c r="B17" s="33" t="s">
        <v>21</v>
      </c>
      <c r="C17" s="34">
        <v>6500</v>
      </c>
      <c r="D17" s="42">
        <v>5000</v>
      </c>
      <c r="E17" s="42">
        <v>5000</v>
      </c>
      <c r="F17" s="36"/>
      <c r="G17" s="36"/>
      <c r="H17" s="6"/>
    </row>
    <row r="18" spans="1:8" x14ac:dyDescent="0.25">
      <c r="A18" s="33">
        <v>3113</v>
      </c>
      <c r="B18" s="33" t="s">
        <v>78</v>
      </c>
      <c r="C18" s="34">
        <v>141476.4</v>
      </c>
      <c r="D18" s="42">
        <v>195000</v>
      </c>
      <c r="E18" s="42">
        <v>195000</v>
      </c>
      <c r="F18" s="36"/>
      <c r="G18" s="36"/>
      <c r="H18" s="6"/>
    </row>
    <row r="19" spans="1:8" x14ac:dyDescent="0.25">
      <c r="A19" s="33">
        <v>3113</v>
      </c>
      <c r="B19" s="33" t="s">
        <v>79</v>
      </c>
      <c r="C19" s="34">
        <v>50238.65</v>
      </c>
      <c r="D19" s="42">
        <v>70000</v>
      </c>
      <c r="E19" s="42">
        <v>70000</v>
      </c>
      <c r="F19" s="36"/>
      <c r="G19" s="36"/>
      <c r="H19" s="6"/>
    </row>
    <row r="20" spans="1:8" x14ac:dyDescent="0.25">
      <c r="A20" s="33">
        <v>3113</v>
      </c>
      <c r="B20" s="33" t="s">
        <v>80</v>
      </c>
      <c r="C20" s="34">
        <v>40495.67</v>
      </c>
      <c r="D20" s="42">
        <v>50000</v>
      </c>
      <c r="E20" s="42">
        <v>50000</v>
      </c>
      <c r="F20" s="36"/>
      <c r="G20" s="36"/>
      <c r="H20" s="6"/>
    </row>
    <row r="21" spans="1:8" x14ac:dyDescent="0.25">
      <c r="A21" s="33">
        <v>3113</v>
      </c>
      <c r="B21" s="33" t="s">
        <v>88</v>
      </c>
      <c r="C21" s="34">
        <v>0</v>
      </c>
      <c r="D21" s="42"/>
      <c r="E21" s="42"/>
      <c r="F21" s="36"/>
      <c r="G21" s="36"/>
      <c r="H21" s="6"/>
    </row>
    <row r="22" spans="1:8" x14ac:dyDescent="0.25">
      <c r="A22" s="33">
        <v>3113</v>
      </c>
      <c r="B22" s="33" t="s">
        <v>24</v>
      </c>
      <c r="C22" s="34">
        <v>252084.55</v>
      </c>
      <c r="D22" s="42">
        <v>550000</v>
      </c>
      <c r="E22" s="42">
        <v>50000</v>
      </c>
      <c r="F22" s="36">
        <v>500000</v>
      </c>
      <c r="G22" s="36" t="s">
        <v>95</v>
      </c>
      <c r="H22" s="6"/>
    </row>
    <row r="23" spans="1:8" x14ac:dyDescent="0.25">
      <c r="A23" s="33">
        <v>3113</v>
      </c>
      <c r="B23" s="33" t="s">
        <v>81</v>
      </c>
      <c r="C23" s="34">
        <v>40</v>
      </c>
      <c r="D23" s="42">
        <v>40</v>
      </c>
      <c r="E23" s="42">
        <v>40</v>
      </c>
      <c r="F23" s="36"/>
      <c r="G23" s="36"/>
      <c r="H23" s="6"/>
    </row>
    <row r="24" spans="1:8" x14ac:dyDescent="0.25">
      <c r="A24" s="33">
        <v>3113</v>
      </c>
      <c r="B24" s="33" t="s">
        <v>25</v>
      </c>
      <c r="C24" s="34">
        <v>0</v>
      </c>
      <c r="D24" s="42">
        <v>20000</v>
      </c>
      <c r="E24" s="42">
        <v>19900</v>
      </c>
      <c r="F24" s="36">
        <v>100</v>
      </c>
      <c r="G24" s="36" t="s">
        <v>18</v>
      </c>
      <c r="H24" s="6"/>
    </row>
    <row r="25" spans="1:8" x14ac:dyDescent="0.25">
      <c r="A25" s="33">
        <v>3113</v>
      </c>
      <c r="B25" s="33" t="s">
        <v>27</v>
      </c>
      <c r="C25" s="34"/>
      <c r="D25" s="42">
        <v>120000</v>
      </c>
      <c r="E25" s="42">
        <v>120000</v>
      </c>
      <c r="F25" s="36"/>
      <c r="G25" s="36"/>
      <c r="H25" s="6"/>
    </row>
    <row r="26" spans="1:8" x14ac:dyDescent="0.25">
      <c r="A26" s="33">
        <v>3113</v>
      </c>
      <c r="B26" s="33" t="s">
        <v>36</v>
      </c>
      <c r="C26" s="34">
        <v>678</v>
      </c>
      <c r="D26" s="42">
        <v>10000</v>
      </c>
      <c r="E26" s="42">
        <v>10000</v>
      </c>
      <c r="F26" s="36"/>
      <c r="G26" s="36"/>
      <c r="H26" s="6"/>
    </row>
    <row r="27" spans="1:8" x14ac:dyDescent="0.25">
      <c r="A27" s="33">
        <v>3113</v>
      </c>
      <c r="B27" s="33" t="s">
        <v>30</v>
      </c>
      <c r="C27" s="34"/>
      <c r="D27" s="42">
        <v>40800</v>
      </c>
      <c r="E27" s="42">
        <v>40800</v>
      </c>
      <c r="F27" s="36"/>
      <c r="G27" s="36"/>
      <c r="H27" s="6"/>
    </row>
    <row r="28" spans="1:8" x14ac:dyDescent="0.25">
      <c r="A28" s="33">
        <v>3113</v>
      </c>
      <c r="B28" s="33" t="s">
        <v>31</v>
      </c>
      <c r="C28" s="34">
        <v>11256</v>
      </c>
      <c r="D28" s="42">
        <v>13000</v>
      </c>
      <c r="E28" s="42">
        <v>13000</v>
      </c>
      <c r="F28" s="36"/>
      <c r="G28" s="36"/>
      <c r="H28" s="6"/>
    </row>
    <row r="29" spans="1:8" x14ac:dyDescent="0.25">
      <c r="A29" s="33">
        <v>3113</v>
      </c>
      <c r="B29" s="33" t="s">
        <v>32</v>
      </c>
      <c r="C29" s="34">
        <v>13536</v>
      </c>
      <c r="D29" s="42">
        <v>15000</v>
      </c>
      <c r="E29" s="42">
        <v>15000</v>
      </c>
      <c r="F29" s="36"/>
      <c r="G29" s="36"/>
      <c r="H29" s="6"/>
    </row>
    <row r="30" spans="1:8" x14ac:dyDescent="0.25">
      <c r="A30" s="33">
        <v>3113</v>
      </c>
      <c r="B30" s="33" t="s">
        <v>91</v>
      </c>
      <c r="C30" s="34"/>
      <c r="D30" s="42">
        <v>219048</v>
      </c>
      <c r="E30" s="42">
        <v>219048</v>
      </c>
      <c r="F30" s="36"/>
      <c r="G30" s="36"/>
      <c r="H30" s="6"/>
    </row>
    <row r="31" spans="1:8" x14ac:dyDescent="0.25">
      <c r="A31" s="33">
        <v>3113</v>
      </c>
      <c r="B31" s="33" t="s">
        <v>33</v>
      </c>
      <c r="C31" s="34">
        <v>235665</v>
      </c>
      <c r="D31" s="42">
        <v>318576</v>
      </c>
      <c r="E31" s="42">
        <v>318576</v>
      </c>
      <c r="F31" s="36"/>
      <c r="G31" s="36"/>
      <c r="H31" s="6"/>
    </row>
    <row r="32" spans="1:8" s="20" customFormat="1" x14ac:dyDescent="0.25">
      <c r="A32" s="29">
        <v>3113</v>
      </c>
      <c r="B32" s="29" t="s">
        <v>34</v>
      </c>
      <c r="C32" s="38">
        <f>SUM(C6:C31)</f>
        <v>1076796.3700000001</v>
      </c>
      <c r="D32" s="39">
        <f>SUM(E32:F32)</f>
        <v>2043464</v>
      </c>
      <c r="E32" s="39">
        <f>SUM(E6:E31)</f>
        <v>1537364</v>
      </c>
      <c r="F32" s="39">
        <f>SUM(F6:F31)</f>
        <v>506100</v>
      </c>
      <c r="G32" s="39"/>
      <c r="H32" s="8"/>
    </row>
    <row r="33" spans="1:8" s="20" customFormat="1" x14ac:dyDescent="0.25">
      <c r="A33" s="29" t="s">
        <v>35</v>
      </c>
      <c r="B33" s="29"/>
      <c r="C33" s="38"/>
      <c r="D33" s="41"/>
      <c r="E33" s="39"/>
      <c r="F33" s="41"/>
      <c r="G33" s="41"/>
      <c r="H33" s="10"/>
    </row>
    <row r="34" spans="1:8" x14ac:dyDescent="0.25">
      <c r="A34" s="33">
        <v>3111</v>
      </c>
      <c r="B34" s="33" t="s">
        <v>8</v>
      </c>
      <c r="C34" s="34">
        <v>1852.9</v>
      </c>
      <c r="D34" s="42">
        <v>3000</v>
      </c>
      <c r="E34" s="42">
        <v>3000</v>
      </c>
      <c r="F34" s="36"/>
      <c r="G34" s="36"/>
      <c r="H34" s="6"/>
    </row>
    <row r="35" spans="1:8" x14ac:dyDescent="0.25">
      <c r="A35" s="33">
        <v>3111</v>
      </c>
      <c r="B35" s="33" t="s">
        <v>36</v>
      </c>
      <c r="C35" s="34">
        <v>0</v>
      </c>
      <c r="D35" s="42">
        <v>1000</v>
      </c>
      <c r="E35" s="42">
        <v>1000</v>
      </c>
      <c r="F35" s="36"/>
      <c r="G35" s="36"/>
      <c r="H35" s="6"/>
    </row>
    <row r="36" spans="1:8" x14ac:dyDescent="0.25">
      <c r="A36" s="33">
        <v>3111</v>
      </c>
      <c r="B36" s="33" t="s">
        <v>25</v>
      </c>
      <c r="C36" s="34">
        <v>0</v>
      </c>
      <c r="D36" s="42">
        <v>10000</v>
      </c>
      <c r="E36" s="42">
        <v>10000</v>
      </c>
      <c r="F36" s="36"/>
      <c r="G36" s="36"/>
      <c r="H36" s="6"/>
    </row>
    <row r="37" spans="1:8" x14ac:dyDescent="0.25">
      <c r="A37" s="33">
        <v>3111</v>
      </c>
      <c r="B37" s="33" t="s">
        <v>11</v>
      </c>
      <c r="C37" s="34">
        <v>38973.49</v>
      </c>
      <c r="D37" s="42">
        <v>40000</v>
      </c>
      <c r="E37" s="42">
        <v>40000</v>
      </c>
      <c r="F37" s="36"/>
      <c r="G37" s="36"/>
      <c r="H37" s="6"/>
    </row>
    <row r="38" spans="1:8" x14ac:dyDescent="0.25">
      <c r="A38" s="33">
        <v>3111</v>
      </c>
      <c r="B38" s="33" t="s">
        <v>32</v>
      </c>
      <c r="C38" s="34">
        <v>8091</v>
      </c>
      <c r="D38" s="42">
        <v>10000</v>
      </c>
      <c r="E38" s="42">
        <v>10000</v>
      </c>
      <c r="F38" s="36"/>
      <c r="G38" s="36"/>
      <c r="H38" s="6"/>
    </row>
    <row r="39" spans="1:8" x14ac:dyDescent="0.25">
      <c r="A39" s="33">
        <v>3111</v>
      </c>
      <c r="B39" s="33" t="s">
        <v>13</v>
      </c>
      <c r="C39" s="34">
        <v>68081.5</v>
      </c>
      <c r="D39" s="42">
        <v>90000</v>
      </c>
      <c r="E39" s="42">
        <v>40000</v>
      </c>
      <c r="F39" s="36"/>
      <c r="G39" s="36"/>
      <c r="H39" s="6"/>
    </row>
    <row r="40" spans="1:8" x14ac:dyDescent="0.25">
      <c r="A40" s="33">
        <v>3111</v>
      </c>
      <c r="B40" s="33" t="s">
        <v>37</v>
      </c>
      <c r="C40" s="34"/>
      <c r="D40" s="42"/>
      <c r="E40" s="42"/>
      <c r="F40" s="36">
        <v>50000</v>
      </c>
      <c r="G40" s="36" t="s">
        <v>38</v>
      </c>
      <c r="H40" s="6"/>
    </row>
    <row r="41" spans="1:8" x14ac:dyDescent="0.25">
      <c r="A41" s="33">
        <v>3111</v>
      </c>
      <c r="B41" s="33" t="s">
        <v>79</v>
      </c>
      <c r="C41" s="34">
        <v>696</v>
      </c>
      <c r="D41" s="42">
        <v>1000</v>
      </c>
      <c r="E41" s="42">
        <v>1000</v>
      </c>
      <c r="F41" s="36"/>
      <c r="G41" s="36"/>
      <c r="H41" s="6"/>
    </row>
    <row r="42" spans="1:8" x14ac:dyDescent="0.25">
      <c r="A42" s="33">
        <v>3111</v>
      </c>
      <c r="B42" s="33" t="s">
        <v>16</v>
      </c>
      <c r="C42" s="34">
        <v>7916.25</v>
      </c>
      <c r="D42" s="42">
        <v>10000</v>
      </c>
      <c r="E42" s="42">
        <v>10000</v>
      </c>
      <c r="F42" s="36"/>
      <c r="G42" s="36"/>
      <c r="H42" s="6"/>
    </row>
    <row r="43" spans="1:8" x14ac:dyDescent="0.25">
      <c r="A43" s="33">
        <v>3111</v>
      </c>
      <c r="B43" s="33" t="s">
        <v>44</v>
      </c>
      <c r="C43" s="34">
        <v>0</v>
      </c>
      <c r="D43" s="42">
        <v>10000</v>
      </c>
      <c r="E43" s="42">
        <v>10000</v>
      </c>
      <c r="F43" s="36"/>
      <c r="G43" s="36"/>
      <c r="H43" s="6"/>
    </row>
    <row r="44" spans="1:8" x14ac:dyDescent="0.25">
      <c r="A44" s="33">
        <v>3111</v>
      </c>
      <c r="B44" s="33" t="s">
        <v>40</v>
      </c>
      <c r="C44" s="34">
        <v>30650</v>
      </c>
      <c r="D44" s="42">
        <v>10000</v>
      </c>
      <c r="E44" s="42">
        <v>10000</v>
      </c>
      <c r="F44" s="36"/>
      <c r="G44" s="36"/>
      <c r="H44" s="6"/>
    </row>
    <row r="45" spans="1:8" x14ac:dyDescent="0.25">
      <c r="A45" s="33">
        <v>3111</v>
      </c>
      <c r="B45" s="33" t="s">
        <v>24</v>
      </c>
      <c r="C45" s="34">
        <v>0</v>
      </c>
      <c r="D45" s="42">
        <v>20000</v>
      </c>
      <c r="E45" s="42">
        <v>20000</v>
      </c>
      <c r="F45" s="36"/>
      <c r="G45" s="36"/>
      <c r="H45" s="6"/>
    </row>
    <row r="46" spans="1:8" x14ac:dyDescent="0.25">
      <c r="A46" s="33">
        <v>3111</v>
      </c>
      <c r="B46" s="33" t="s">
        <v>84</v>
      </c>
      <c r="C46" s="34">
        <v>4176</v>
      </c>
      <c r="D46" s="42">
        <v>5000</v>
      </c>
      <c r="E46" s="42">
        <v>5000</v>
      </c>
      <c r="F46" s="36"/>
      <c r="G46" s="36"/>
      <c r="H46" s="6"/>
    </row>
    <row r="47" spans="1:8" x14ac:dyDescent="0.25">
      <c r="A47" s="33">
        <v>3111</v>
      </c>
      <c r="B47" s="33" t="s">
        <v>33</v>
      </c>
      <c r="C47" s="34">
        <v>97065</v>
      </c>
      <c r="D47" s="42">
        <v>129420</v>
      </c>
      <c r="E47" s="42">
        <v>129420</v>
      </c>
      <c r="F47" s="36"/>
      <c r="G47" s="36"/>
      <c r="H47" s="6"/>
    </row>
    <row r="48" spans="1:8" s="20" customFormat="1" x14ac:dyDescent="0.25">
      <c r="A48" s="29">
        <v>3111</v>
      </c>
      <c r="B48" s="29" t="s">
        <v>34</v>
      </c>
      <c r="C48" s="38">
        <f>SUM(C34:C47)</f>
        <v>257502.14</v>
      </c>
      <c r="D48" s="39">
        <f>SUM(E48:F48)</f>
        <v>339420</v>
      </c>
      <c r="E48" s="39">
        <f>SUM(E34:E47)</f>
        <v>289420</v>
      </c>
      <c r="F48" s="39">
        <f>SUM(F34:F47)</f>
        <v>50000</v>
      </c>
      <c r="G48" s="39"/>
      <c r="H48" s="10"/>
    </row>
    <row r="49" spans="1:8" s="20" customFormat="1" x14ac:dyDescent="0.25">
      <c r="A49" s="29" t="s">
        <v>41</v>
      </c>
      <c r="B49" s="29"/>
      <c r="C49" s="38"/>
      <c r="D49" s="41"/>
      <c r="E49" s="39"/>
      <c r="F49" s="41"/>
      <c r="G49" s="41"/>
      <c r="H49" s="10"/>
    </row>
    <row r="50" spans="1:8" x14ac:dyDescent="0.25">
      <c r="A50" s="33">
        <v>3141</v>
      </c>
      <c r="B50" s="33" t="s">
        <v>42</v>
      </c>
      <c r="C50" s="34">
        <v>0</v>
      </c>
      <c r="D50" s="42">
        <v>650000</v>
      </c>
      <c r="E50" s="42">
        <v>0</v>
      </c>
      <c r="F50" s="36">
        <v>650000</v>
      </c>
      <c r="G50" s="36"/>
      <c r="H50" s="6"/>
    </row>
    <row r="51" spans="1:8" x14ac:dyDescent="0.25">
      <c r="A51" s="33">
        <v>3141</v>
      </c>
      <c r="B51" s="33" t="s">
        <v>88</v>
      </c>
      <c r="C51" s="34">
        <v>2067</v>
      </c>
      <c r="D51" s="42">
        <v>2000</v>
      </c>
      <c r="E51" s="42">
        <v>2000</v>
      </c>
      <c r="F51" s="36"/>
      <c r="G51" s="36"/>
      <c r="H51" s="6"/>
    </row>
    <row r="52" spans="1:8" x14ac:dyDescent="0.25">
      <c r="A52" s="33">
        <v>3141</v>
      </c>
      <c r="B52" s="33" t="s">
        <v>10</v>
      </c>
      <c r="C52" s="34">
        <v>0</v>
      </c>
      <c r="D52" s="42">
        <v>45000</v>
      </c>
      <c r="E52" s="42">
        <v>45000</v>
      </c>
      <c r="F52" s="36"/>
      <c r="G52" s="36"/>
      <c r="H52" s="6"/>
    </row>
    <row r="53" spans="1:8" x14ac:dyDescent="0.25">
      <c r="A53" s="33">
        <v>3141</v>
      </c>
      <c r="B53" s="33" t="s">
        <v>32</v>
      </c>
      <c r="C53" s="34">
        <v>12946</v>
      </c>
      <c r="D53" s="42">
        <v>16000</v>
      </c>
      <c r="E53" s="42">
        <v>16000</v>
      </c>
      <c r="F53" s="36"/>
      <c r="G53" s="36"/>
      <c r="H53" s="6"/>
    </row>
    <row r="54" spans="1:8" x14ac:dyDescent="0.25">
      <c r="A54" s="33">
        <v>3141</v>
      </c>
      <c r="B54" s="33" t="s">
        <v>44</v>
      </c>
      <c r="C54" s="34">
        <v>6521</v>
      </c>
      <c r="D54" s="42">
        <v>10000</v>
      </c>
      <c r="E54" s="42">
        <v>10000</v>
      </c>
      <c r="F54" s="36"/>
      <c r="G54" s="36"/>
      <c r="H54" s="6"/>
    </row>
    <row r="55" spans="1:8" x14ac:dyDescent="0.25">
      <c r="A55" s="33">
        <v>3141</v>
      </c>
      <c r="B55" s="33" t="s">
        <v>13</v>
      </c>
      <c r="C55" s="34">
        <v>82784.320000000007</v>
      </c>
      <c r="D55" s="42">
        <v>100000</v>
      </c>
      <c r="E55" s="42">
        <v>100000</v>
      </c>
      <c r="F55" s="36"/>
      <c r="G55" s="36"/>
      <c r="H55" s="6"/>
    </row>
    <row r="56" spans="1:8" x14ac:dyDescent="0.25">
      <c r="A56" s="33">
        <v>3141</v>
      </c>
      <c r="B56" s="33" t="s">
        <v>16</v>
      </c>
      <c r="C56" s="34">
        <v>6958.01</v>
      </c>
      <c r="D56" s="42">
        <v>10000</v>
      </c>
      <c r="E56" s="42">
        <v>10000</v>
      </c>
      <c r="F56" s="36"/>
      <c r="G56" s="36"/>
      <c r="H56" s="6"/>
    </row>
    <row r="57" spans="1:8" x14ac:dyDescent="0.25">
      <c r="A57" s="33">
        <v>3141</v>
      </c>
      <c r="B57" s="33" t="s">
        <v>83</v>
      </c>
      <c r="C57" s="34">
        <v>0</v>
      </c>
      <c r="D57" s="42">
        <v>1000</v>
      </c>
      <c r="E57" s="42">
        <v>1000</v>
      </c>
      <c r="F57" s="36"/>
      <c r="G57" s="36"/>
      <c r="H57" s="6"/>
    </row>
    <row r="58" spans="1:8" x14ac:dyDescent="0.25">
      <c r="A58" s="33">
        <v>3141</v>
      </c>
      <c r="B58" s="33" t="s">
        <v>79</v>
      </c>
      <c r="C58" s="34">
        <v>3070.98</v>
      </c>
      <c r="D58" s="42">
        <v>5000</v>
      </c>
      <c r="E58" s="42">
        <v>5000</v>
      </c>
      <c r="F58" s="36"/>
      <c r="G58" s="36"/>
      <c r="H58" s="6"/>
    </row>
    <row r="59" spans="1:8" x14ac:dyDescent="0.25">
      <c r="A59" s="33">
        <v>3141</v>
      </c>
      <c r="B59" s="33" t="s">
        <v>40</v>
      </c>
      <c r="C59" s="34">
        <v>13927</v>
      </c>
      <c r="D59" s="42">
        <v>15000</v>
      </c>
      <c r="E59" s="42">
        <v>15000</v>
      </c>
      <c r="F59" s="36"/>
      <c r="G59" s="36"/>
      <c r="H59" s="6"/>
    </row>
    <row r="60" spans="1:8" x14ac:dyDescent="0.25">
      <c r="A60" s="33">
        <v>3141</v>
      </c>
      <c r="B60" s="33" t="s">
        <v>24</v>
      </c>
      <c r="C60" s="34">
        <v>5487.35</v>
      </c>
      <c r="D60" s="42">
        <v>16968</v>
      </c>
      <c r="E60" s="42">
        <v>16968</v>
      </c>
      <c r="F60" s="36"/>
      <c r="G60" s="36"/>
      <c r="H60" s="6"/>
    </row>
    <row r="61" spans="1:8" x14ac:dyDescent="0.25">
      <c r="A61" s="33">
        <v>3141</v>
      </c>
      <c r="B61" s="33" t="s">
        <v>94</v>
      </c>
      <c r="C61" s="34">
        <v>556</v>
      </c>
      <c r="D61" s="42"/>
      <c r="E61" s="42"/>
      <c r="F61" s="36"/>
      <c r="G61" s="36"/>
      <c r="H61" s="6"/>
    </row>
    <row r="62" spans="1:8" x14ac:dyDescent="0.25">
      <c r="A62" s="33">
        <v>3141</v>
      </c>
      <c r="B62" s="33" t="s">
        <v>33</v>
      </c>
      <c r="C62" s="34">
        <v>79774</v>
      </c>
      <c r="D62" s="42">
        <v>95712</v>
      </c>
      <c r="E62" s="42">
        <v>95712</v>
      </c>
      <c r="F62" s="36"/>
      <c r="G62" s="36"/>
      <c r="H62" s="6"/>
    </row>
    <row r="63" spans="1:8" s="20" customFormat="1" x14ac:dyDescent="0.25">
      <c r="A63" s="29">
        <v>3141</v>
      </c>
      <c r="B63" s="29" t="s">
        <v>34</v>
      </c>
      <c r="C63" s="38">
        <f>SUM(C50:C62)</f>
        <v>214091.66</v>
      </c>
      <c r="D63" s="39">
        <f>SUM(D50:D62)</f>
        <v>966680</v>
      </c>
      <c r="E63" s="39">
        <f>SUM(E50:E62)</f>
        <v>316680</v>
      </c>
      <c r="F63" s="39">
        <f>SUM(F50:F62)</f>
        <v>650000</v>
      </c>
      <c r="G63" s="39"/>
      <c r="H63" s="10"/>
    </row>
    <row r="64" spans="1:8" s="20" customFormat="1" x14ac:dyDescent="0.25">
      <c r="A64" s="29" t="s">
        <v>45</v>
      </c>
      <c r="B64" s="29"/>
      <c r="C64" s="38"/>
      <c r="D64" s="41"/>
      <c r="E64" s="39"/>
      <c r="F64" s="41"/>
      <c r="G64" s="41"/>
      <c r="H64" s="10"/>
    </row>
    <row r="65" spans="1:8" x14ac:dyDescent="0.25">
      <c r="A65" s="33">
        <v>3143</v>
      </c>
      <c r="B65" s="33" t="s">
        <v>44</v>
      </c>
      <c r="C65" s="34">
        <v>75</v>
      </c>
      <c r="D65" s="42">
        <v>1000</v>
      </c>
      <c r="E65" s="42">
        <v>1000</v>
      </c>
      <c r="F65" s="36"/>
      <c r="G65" s="36"/>
      <c r="H65" s="6"/>
    </row>
    <row r="66" spans="1:8" x14ac:dyDescent="0.25">
      <c r="A66" s="33">
        <v>3143</v>
      </c>
      <c r="B66" s="33" t="s">
        <v>46</v>
      </c>
      <c r="C66" s="34"/>
      <c r="D66" s="42">
        <v>0</v>
      </c>
      <c r="E66" s="42">
        <v>0</v>
      </c>
      <c r="F66" s="36"/>
      <c r="G66" s="36"/>
      <c r="H66" s="6"/>
    </row>
    <row r="67" spans="1:8" x14ac:dyDescent="0.25">
      <c r="A67" s="33">
        <v>3143</v>
      </c>
      <c r="B67" s="33" t="s">
        <v>32</v>
      </c>
      <c r="C67" s="34">
        <v>3236</v>
      </c>
      <c r="D67" s="42">
        <v>4000</v>
      </c>
      <c r="E67" s="42">
        <v>4000</v>
      </c>
      <c r="F67" s="36"/>
      <c r="G67" s="36"/>
      <c r="H67" s="6"/>
    </row>
    <row r="68" spans="1:8" x14ac:dyDescent="0.25">
      <c r="A68" s="33">
        <v>3143</v>
      </c>
      <c r="B68" s="33" t="s">
        <v>13</v>
      </c>
      <c r="C68" s="34">
        <v>23562</v>
      </c>
      <c r="D68" s="42">
        <v>35000</v>
      </c>
      <c r="E68" s="42">
        <v>10000</v>
      </c>
      <c r="F68" s="36"/>
      <c r="G68" s="36"/>
      <c r="H68" s="6"/>
    </row>
    <row r="69" spans="1:8" x14ac:dyDescent="0.25">
      <c r="A69" s="33">
        <v>3143</v>
      </c>
      <c r="B69" s="33" t="s">
        <v>10</v>
      </c>
      <c r="C69" s="34">
        <v>0</v>
      </c>
      <c r="D69" s="42">
        <v>7000</v>
      </c>
      <c r="E69" s="42">
        <v>7000</v>
      </c>
      <c r="F69" s="36"/>
      <c r="G69" s="36"/>
      <c r="H69" s="6"/>
    </row>
    <row r="70" spans="1:8" x14ac:dyDescent="0.25">
      <c r="A70" s="33">
        <v>3143</v>
      </c>
      <c r="B70" s="33" t="s">
        <v>40</v>
      </c>
      <c r="C70" s="34">
        <v>0</v>
      </c>
      <c r="D70" s="42">
        <v>1000</v>
      </c>
      <c r="E70" s="42">
        <v>1000</v>
      </c>
      <c r="F70" s="36"/>
      <c r="G70" s="36"/>
      <c r="H70" s="6"/>
    </row>
    <row r="71" spans="1:8" x14ac:dyDescent="0.25">
      <c r="A71" s="33">
        <v>3143</v>
      </c>
      <c r="B71" s="33" t="s">
        <v>37</v>
      </c>
      <c r="C71" s="34"/>
      <c r="D71" s="42">
        <v>0</v>
      </c>
      <c r="E71" s="42">
        <v>0</v>
      </c>
      <c r="F71" s="43">
        <v>25000</v>
      </c>
      <c r="G71" s="36" t="s">
        <v>38</v>
      </c>
      <c r="H71" s="6"/>
    </row>
    <row r="72" spans="1:8" x14ac:dyDescent="0.25">
      <c r="A72" s="33">
        <v>3143</v>
      </c>
      <c r="B72" s="33" t="s">
        <v>24</v>
      </c>
      <c r="C72" s="34"/>
      <c r="D72" s="42">
        <v>10000</v>
      </c>
      <c r="E72" s="42">
        <v>10000</v>
      </c>
      <c r="F72" s="36"/>
      <c r="G72" s="43"/>
      <c r="H72" s="6"/>
    </row>
    <row r="73" spans="1:8" x14ac:dyDescent="0.25">
      <c r="A73" s="33">
        <v>3143</v>
      </c>
      <c r="B73" s="33" t="s">
        <v>89</v>
      </c>
      <c r="C73" s="34">
        <v>735.99</v>
      </c>
      <c r="D73" s="42">
        <v>1000</v>
      </c>
      <c r="E73" s="42">
        <v>1000</v>
      </c>
      <c r="F73" s="36"/>
      <c r="G73" s="43"/>
      <c r="H73" s="6"/>
    </row>
    <row r="74" spans="1:8" x14ac:dyDescent="0.25">
      <c r="A74" s="33">
        <v>3143</v>
      </c>
      <c r="B74" s="33" t="s">
        <v>33</v>
      </c>
      <c r="C74" s="34">
        <v>18780</v>
      </c>
      <c r="D74" s="42">
        <v>22536</v>
      </c>
      <c r="E74" s="42">
        <v>22536</v>
      </c>
      <c r="F74" s="36"/>
      <c r="G74" s="43"/>
      <c r="H74" s="6"/>
    </row>
    <row r="75" spans="1:8" s="20" customFormat="1" x14ac:dyDescent="0.25">
      <c r="A75" s="29">
        <v>3143</v>
      </c>
      <c r="B75" s="29" t="s">
        <v>34</v>
      </c>
      <c r="C75" s="38">
        <f>SUM(C65:C74)</f>
        <v>46388.990000000005</v>
      </c>
      <c r="D75" s="39">
        <f>SUM(D65:D74)</f>
        <v>81536</v>
      </c>
      <c r="E75" s="39">
        <f>SUM(E65:E74)</f>
        <v>56536</v>
      </c>
      <c r="F75" s="39">
        <f>SUM(F65:F74)</f>
        <v>25000</v>
      </c>
      <c r="G75" s="39"/>
      <c r="H75" s="8"/>
    </row>
    <row r="76" spans="1:8" x14ac:dyDescent="0.25">
      <c r="A76" s="33"/>
      <c r="B76" s="33"/>
      <c r="C76" s="34"/>
      <c r="D76" s="36"/>
      <c r="E76" s="42"/>
      <c r="F76" s="36"/>
      <c r="G76" s="36"/>
      <c r="H76" s="6"/>
    </row>
    <row r="77" spans="1:8" s="20" customFormat="1" x14ac:dyDescent="0.25">
      <c r="A77" s="29"/>
      <c r="B77" s="29" t="s">
        <v>48</v>
      </c>
      <c r="C77" s="38">
        <f>C32+C48+C63+C75</f>
        <v>1594779.1600000001</v>
      </c>
      <c r="D77" s="39">
        <f>SUM(E77:F77)</f>
        <v>3431100</v>
      </c>
      <c r="E77" s="90">
        <f>E75+E63+E48+E32</f>
        <v>2200000</v>
      </c>
      <c r="F77" s="39">
        <f>F75+F63+F48+F32</f>
        <v>1231100</v>
      </c>
      <c r="G77" s="39"/>
      <c r="H77" s="10"/>
    </row>
    <row r="78" spans="1:8" x14ac:dyDescent="0.25">
      <c r="A78" s="33"/>
      <c r="B78" s="97" t="s">
        <v>49</v>
      </c>
      <c r="C78" s="47"/>
      <c r="D78" s="33"/>
      <c r="E78" s="90"/>
      <c r="F78" s="33"/>
      <c r="G78" s="33"/>
    </row>
    <row r="79" spans="1:8" x14ac:dyDescent="0.25">
      <c r="A79" s="33"/>
      <c r="B79" s="97" t="s">
        <v>50</v>
      </c>
      <c r="C79" s="47"/>
      <c r="D79" s="97"/>
      <c r="E79" s="90">
        <f>SUM(E77:E78)</f>
        <v>2200000</v>
      </c>
      <c r="F79" s="33"/>
      <c r="G79" s="42"/>
      <c r="H79" s="18"/>
    </row>
    <row r="80" spans="1:8" x14ac:dyDescent="0.25">
      <c r="A80" s="33"/>
      <c r="B80" s="97" t="s">
        <v>51</v>
      </c>
      <c r="C80" s="47"/>
      <c r="D80" s="91"/>
      <c r="E80" s="90">
        <v>566244</v>
      </c>
      <c r="F80" s="92"/>
      <c r="G80" s="33"/>
    </row>
    <row r="81" spans="1:7" x14ac:dyDescent="0.25">
      <c r="A81" s="33"/>
      <c r="B81" s="97" t="s">
        <v>54</v>
      </c>
      <c r="C81" s="47"/>
      <c r="D81" s="33"/>
      <c r="E81" s="93">
        <f>2200000-E79</f>
        <v>0</v>
      </c>
      <c r="F81" s="33"/>
      <c r="G81" s="33"/>
    </row>
    <row r="82" spans="1:7" x14ac:dyDescent="0.25">
      <c r="A82" s="33"/>
      <c r="B82" s="99"/>
      <c r="C82" s="99"/>
      <c r="D82" s="33"/>
      <c r="E82" s="92"/>
      <c r="F82" s="92"/>
      <c r="G82" s="33"/>
    </row>
    <row r="83" spans="1:7" x14ac:dyDescent="0.25">
      <c r="A83" s="62" t="s">
        <v>98</v>
      </c>
      <c r="B83" s="62"/>
      <c r="C83" s="62"/>
      <c r="D83" s="62"/>
      <c r="E83" s="63"/>
      <c r="F83" s="62"/>
      <c r="G83" s="62"/>
    </row>
    <row r="84" spans="1:7" x14ac:dyDescent="0.25">
      <c r="A84" s="62" t="s">
        <v>100</v>
      </c>
      <c r="B84" s="62"/>
      <c r="C84" s="62"/>
      <c r="D84" s="62"/>
      <c r="E84" s="63"/>
      <c r="F84" s="62" t="s">
        <v>99</v>
      </c>
      <c r="G84" s="62"/>
    </row>
    <row r="85" spans="1:7" x14ac:dyDescent="0.25">
      <c r="A85" s="62"/>
      <c r="B85" s="62"/>
      <c r="C85" s="62"/>
      <c r="D85" s="62"/>
      <c r="E85" s="63"/>
      <c r="F85" s="62" t="s">
        <v>101</v>
      </c>
      <c r="G85" s="62"/>
    </row>
    <row r="86" spans="1:7" x14ac:dyDescent="0.25">
      <c r="A86" s="62"/>
      <c r="B86" s="62"/>
      <c r="C86" s="62"/>
      <c r="D86" s="62"/>
      <c r="E86" s="63"/>
      <c r="F86" s="62"/>
      <c r="G86" s="62"/>
    </row>
  </sheetData>
  <sheetProtection selectLockedCells="1" selectUnlockedCells="1"/>
  <mergeCells count="3">
    <mergeCell ref="A1:B1"/>
    <mergeCell ref="E1:F1"/>
    <mergeCell ref="B2:E2"/>
  </mergeCells>
  <pageMargins left="0.27569444444444446" right="0.2361111111111111" top="0.55138888888888893" bottom="0.78749999999999998" header="0.51180555555555551" footer="0.51180555555555551"/>
  <pageSetup paperSize="9" scale="86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4" topLeftCell="A8" activePane="bottomLeft" state="frozen"/>
      <selection pane="bottomLeft" activeCell="A24" sqref="A24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85</v>
      </c>
      <c r="E1" s="101"/>
      <c r="F1" s="4"/>
    </row>
    <row r="2" spans="1:7" s="3" customFormat="1" x14ac:dyDescent="0.25">
      <c r="B2" s="102" t="s">
        <v>57</v>
      </c>
      <c r="C2" s="102"/>
      <c r="D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1382640</v>
      </c>
      <c r="D6" s="5">
        <f>C6-E6</f>
        <v>1376540</v>
      </c>
      <c r="E6" s="8">
        <v>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301736</v>
      </c>
      <c r="D9" s="8">
        <f>C9-E9</f>
        <v>251736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963188</v>
      </c>
      <c r="D12" s="5">
        <f>C12-E12</f>
        <v>313188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83536</v>
      </c>
      <c r="D15" s="5">
        <f>C15-E15</f>
        <v>58536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2731100</v>
      </c>
      <c r="D17" s="13">
        <f>D15+D12+D9+D6</f>
        <v>2000000</v>
      </c>
      <c r="E17" s="5">
        <f>E15+E12+E9+E6</f>
        <v>731100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2000000</v>
      </c>
      <c r="F19" s="2"/>
      <c r="G19" s="2"/>
    </row>
    <row r="20" spans="1:7" x14ac:dyDescent="0.25">
      <c r="B20" s="14" t="s">
        <v>51</v>
      </c>
      <c r="C20" s="15"/>
      <c r="D20" s="13">
        <v>286156</v>
      </c>
      <c r="E20" s="16"/>
    </row>
    <row r="21" spans="1:7" x14ac:dyDescent="0.25">
      <c r="B21" s="14" t="s">
        <v>54</v>
      </c>
      <c r="D21" s="19">
        <f>2000000-D19</f>
        <v>0</v>
      </c>
    </row>
    <row r="22" spans="1:7" x14ac:dyDescent="0.25">
      <c r="B22" s="17"/>
      <c r="D22" s="16"/>
      <c r="E22" s="16"/>
    </row>
    <row r="24" spans="1:7" x14ac:dyDescent="0.25">
      <c r="A24" s="1" t="s">
        <v>52</v>
      </c>
      <c r="F24" s="1" t="s">
        <v>53</v>
      </c>
    </row>
    <row r="28" spans="1:7" x14ac:dyDescent="0.25">
      <c r="A28" s="1" t="s">
        <v>59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4" topLeftCell="A5" activePane="bottomLeft" state="frozen"/>
      <selection pane="bottomLeft" activeCell="G31" sqref="G31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104</v>
      </c>
      <c r="E1" s="101"/>
      <c r="F1" s="4"/>
    </row>
    <row r="2" spans="1:7" s="3" customFormat="1" x14ac:dyDescent="0.25">
      <c r="B2" s="102" t="s">
        <v>57</v>
      </c>
      <c r="C2" s="102"/>
      <c r="D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2116100</v>
      </c>
      <c r="D6" s="5">
        <v>1610000</v>
      </c>
      <c r="E6" s="8">
        <v>506100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380000</v>
      </c>
      <c r="D9" s="8">
        <v>330000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990000</v>
      </c>
      <c r="D12" s="5">
        <v>340000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95000</v>
      </c>
      <c r="D15" s="5">
        <v>70000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3581100</v>
      </c>
      <c r="D17" s="13">
        <f>D15+D12+D9+D6</f>
        <v>2350000</v>
      </c>
      <c r="E17" s="5">
        <f>E15+E12+E9+E6</f>
        <v>1231100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2350000</v>
      </c>
      <c r="F19" s="2"/>
      <c r="G19" s="2"/>
    </row>
    <row r="20" spans="1:7" x14ac:dyDescent="0.25">
      <c r="B20" s="14" t="s">
        <v>51</v>
      </c>
      <c r="C20" s="15"/>
      <c r="D20" s="95">
        <v>566244</v>
      </c>
      <c r="E20" s="16"/>
    </row>
    <row r="21" spans="1:7" x14ac:dyDescent="0.25">
      <c r="B21" s="14" t="s">
        <v>54</v>
      </c>
      <c r="D21" s="19">
        <f>2350000-D19</f>
        <v>0</v>
      </c>
    </row>
    <row r="22" spans="1:7" x14ac:dyDescent="0.25">
      <c r="B22" s="17"/>
      <c r="D22" s="16"/>
      <c r="E22" s="16"/>
    </row>
    <row r="23" spans="1:7" x14ac:dyDescent="0.25">
      <c r="A23" s="1" t="s">
        <v>102</v>
      </c>
    </row>
    <row r="24" spans="1:7" x14ac:dyDescent="0.25">
      <c r="A24" s="1" t="s">
        <v>96</v>
      </c>
      <c r="F24" s="1" t="s">
        <v>53</v>
      </c>
    </row>
    <row r="28" spans="1:7" x14ac:dyDescent="0.25">
      <c r="A28" s="1" t="s">
        <v>97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F28" sqref="A1:F28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103</v>
      </c>
      <c r="E1" s="101"/>
      <c r="F1" s="4"/>
    </row>
    <row r="2" spans="1:7" s="3" customFormat="1" x14ac:dyDescent="0.25">
      <c r="B2" s="102" t="s">
        <v>57</v>
      </c>
      <c r="C2" s="102"/>
      <c r="D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2116100</v>
      </c>
      <c r="D6" s="5">
        <v>1610000</v>
      </c>
      <c r="E6" s="8">
        <v>506100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380000</v>
      </c>
      <c r="D9" s="8">
        <v>330000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990000</v>
      </c>
      <c r="D12" s="5">
        <v>340000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95000</v>
      </c>
      <c r="D15" s="5">
        <v>70000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3581100</v>
      </c>
      <c r="D17" s="13">
        <f>D15+D12+D9+D6</f>
        <v>2350000</v>
      </c>
      <c r="E17" s="5">
        <f>E15+E12+E9+E6</f>
        <v>1231100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2350000</v>
      </c>
      <c r="F19" s="2"/>
      <c r="G19" s="2"/>
    </row>
    <row r="20" spans="1:7" x14ac:dyDescent="0.25">
      <c r="B20" s="14" t="s">
        <v>51</v>
      </c>
      <c r="C20" s="15"/>
      <c r="D20" s="95">
        <v>566244</v>
      </c>
      <c r="E20" s="16"/>
    </row>
    <row r="21" spans="1:7" x14ac:dyDescent="0.25">
      <c r="B21" s="14" t="s">
        <v>54</v>
      </c>
      <c r="D21" s="19">
        <f>2350000-D19</f>
        <v>0</v>
      </c>
    </row>
    <row r="22" spans="1:7" x14ac:dyDescent="0.25">
      <c r="B22" s="17"/>
      <c r="D22" s="16"/>
      <c r="E22" s="16"/>
    </row>
    <row r="23" spans="1:7" x14ac:dyDescent="0.25">
      <c r="A23" s="1" t="s">
        <v>102</v>
      </c>
    </row>
    <row r="24" spans="1:7" x14ac:dyDescent="0.25">
      <c r="A24" s="1" t="s">
        <v>96</v>
      </c>
      <c r="F24" s="1" t="s">
        <v>53</v>
      </c>
    </row>
    <row r="28" spans="1:7" x14ac:dyDescent="0.25">
      <c r="A28" s="1" t="s">
        <v>97</v>
      </c>
    </row>
  </sheetData>
  <mergeCells count="3">
    <mergeCell ref="A1:B1"/>
    <mergeCell ref="D1:E1"/>
    <mergeCell ref="B2:D2"/>
  </mergeCells>
  <pageMargins left="0.7" right="0.7" top="0.78740157499999996" bottom="0.78740157499999996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pane ySplit="4" topLeftCell="A62" activePane="bottomLeft" state="frozen"/>
      <selection pane="bottomLeft" activeCell="O71" sqref="O71"/>
    </sheetView>
  </sheetViews>
  <sheetFormatPr defaultRowHeight="15.75" x14ac:dyDescent="0.25"/>
  <cols>
    <col min="1" max="1" width="9" style="1"/>
    <col min="2" max="2" width="22.125" style="2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4.375" style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55</v>
      </c>
      <c r="E1" s="101"/>
      <c r="F1" s="4"/>
    </row>
    <row r="2" spans="1:7" s="3" customFormat="1" x14ac:dyDescent="0.25">
      <c r="B2" s="102" t="s">
        <v>60</v>
      </c>
      <c r="C2" s="102"/>
      <c r="D2" s="102"/>
    </row>
    <row r="3" spans="1:7" s="3" customFormat="1" x14ac:dyDescent="0.25">
      <c r="B3" s="20"/>
    </row>
    <row r="4" spans="1:7" s="3" customFormat="1" x14ac:dyDescent="0.25">
      <c r="B4" s="20"/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  <c r="B5" s="20"/>
    </row>
    <row r="6" spans="1:7" x14ac:dyDescent="0.25">
      <c r="A6" s="1">
        <v>3113</v>
      </c>
      <c r="B6" s="21" t="s">
        <v>8</v>
      </c>
      <c r="C6" s="2">
        <v>3000</v>
      </c>
      <c r="D6" s="2">
        <v>3000</v>
      </c>
      <c r="E6" s="6"/>
      <c r="F6" s="7"/>
      <c r="G6" s="7"/>
    </row>
    <row r="7" spans="1:7" x14ac:dyDescent="0.25">
      <c r="A7" s="1">
        <v>3113</v>
      </c>
      <c r="B7" s="21" t="s">
        <v>9</v>
      </c>
      <c r="C7" s="2">
        <v>15000</v>
      </c>
      <c r="D7" s="2">
        <v>15000</v>
      </c>
      <c r="E7" s="6"/>
      <c r="F7" s="7"/>
      <c r="G7" s="7"/>
    </row>
    <row r="8" spans="1:7" x14ac:dyDescent="0.25">
      <c r="A8" s="1">
        <v>3113</v>
      </c>
      <c r="B8" s="21" t="s">
        <v>10</v>
      </c>
      <c r="C8" s="2">
        <v>50000</v>
      </c>
      <c r="D8" s="2">
        <v>50000</v>
      </c>
      <c r="E8" s="6"/>
      <c r="F8" s="7"/>
      <c r="G8" s="2"/>
    </row>
    <row r="9" spans="1:7" x14ac:dyDescent="0.25">
      <c r="A9" s="1">
        <v>3113</v>
      </c>
      <c r="B9" s="21" t="s">
        <v>11</v>
      </c>
      <c r="C9" s="2">
        <v>50000</v>
      </c>
      <c r="D9" s="2">
        <v>50000</v>
      </c>
      <c r="E9" s="6"/>
      <c r="F9" s="7"/>
      <c r="G9" s="7"/>
    </row>
    <row r="10" spans="1:7" x14ac:dyDescent="0.25">
      <c r="A10" s="1">
        <v>3113</v>
      </c>
      <c r="B10" s="21" t="s">
        <v>12</v>
      </c>
      <c r="C10" s="2">
        <v>89000</v>
      </c>
      <c r="D10" s="2">
        <v>89000</v>
      </c>
      <c r="E10" s="6"/>
      <c r="F10" s="7"/>
      <c r="G10" s="7"/>
    </row>
    <row r="11" spans="1:7" x14ac:dyDescent="0.25">
      <c r="A11" s="1">
        <v>3113</v>
      </c>
      <c r="B11" s="21" t="s">
        <v>13</v>
      </c>
      <c r="C11" s="2">
        <v>46000</v>
      </c>
      <c r="D11" s="2">
        <v>40000</v>
      </c>
      <c r="E11" s="6">
        <v>6000</v>
      </c>
      <c r="F11" s="7" t="s">
        <v>14</v>
      </c>
      <c r="G11" s="7"/>
    </row>
    <row r="12" spans="1:7" x14ac:dyDescent="0.25">
      <c r="A12" s="1">
        <v>3113</v>
      </c>
      <c r="B12" s="21" t="s">
        <v>15</v>
      </c>
      <c r="C12" s="2">
        <v>2000</v>
      </c>
      <c r="D12" s="2">
        <v>2000</v>
      </c>
      <c r="E12" s="6"/>
      <c r="F12" s="7"/>
      <c r="G12" s="7"/>
    </row>
    <row r="13" spans="1:7" x14ac:dyDescent="0.25">
      <c r="A13" s="1">
        <v>3113</v>
      </c>
      <c r="B13" s="21" t="s">
        <v>16</v>
      </c>
      <c r="C13" s="2">
        <v>20000</v>
      </c>
      <c r="D13" s="2">
        <v>20000</v>
      </c>
      <c r="E13" s="6"/>
      <c r="F13" s="7"/>
      <c r="G13" s="7"/>
    </row>
    <row r="14" spans="1:7" x14ac:dyDescent="0.25">
      <c r="A14" s="1">
        <v>3113</v>
      </c>
      <c r="B14" s="21" t="s">
        <v>17</v>
      </c>
      <c r="C14" s="2">
        <v>20000</v>
      </c>
      <c r="D14" s="2">
        <v>19900</v>
      </c>
      <c r="E14" s="6">
        <v>100</v>
      </c>
      <c r="F14" s="7" t="s">
        <v>18</v>
      </c>
      <c r="G14" s="7"/>
    </row>
    <row r="15" spans="1:7" x14ac:dyDescent="0.25">
      <c r="A15" s="1">
        <v>3113</v>
      </c>
      <c r="B15" s="21" t="s">
        <v>19</v>
      </c>
      <c r="C15" s="2">
        <v>0</v>
      </c>
      <c r="D15" s="2">
        <v>0</v>
      </c>
      <c r="E15" s="6"/>
      <c r="F15" s="7"/>
      <c r="G15" s="7"/>
    </row>
    <row r="16" spans="1:7" x14ac:dyDescent="0.25">
      <c r="A16" s="1">
        <v>3113</v>
      </c>
      <c r="B16" s="21" t="s">
        <v>20</v>
      </c>
      <c r="C16" s="2">
        <v>55000</v>
      </c>
      <c r="D16" s="2">
        <v>55000</v>
      </c>
      <c r="E16" s="6"/>
      <c r="F16" s="7"/>
      <c r="G16" s="7"/>
    </row>
    <row r="17" spans="1:7" x14ac:dyDescent="0.25">
      <c r="A17" s="1">
        <v>3113</v>
      </c>
      <c r="B17" s="21" t="s">
        <v>21</v>
      </c>
      <c r="C17" s="2">
        <v>5000</v>
      </c>
      <c r="D17" s="2">
        <v>5000</v>
      </c>
      <c r="E17" s="6"/>
      <c r="F17" s="7"/>
      <c r="G17" s="7"/>
    </row>
    <row r="18" spans="1:7" x14ac:dyDescent="0.25">
      <c r="A18" s="1">
        <v>3113</v>
      </c>
      <c r="B18" s="21" t="s">
        <v>22</v>
      </c>
      <c r="C18" s="2">
        <v>170000</v>
      </c>
      <c r="D18" s="2">
        <v>170000</v>
      </c>
      <c r="E18" s="6"/>
      <c r="F18" s="7"/>
      <c r="G18" s="7"/>
    </row>
    <row r="19" spans="1:7" x14ac:dyDescent="0.25">
      <c r="A19" s="1">
        <v>3113</v>
      </c>
      <c r="B19" s="21" t="s">
        <v>23</v>
      </c>
      <c r="C19" s="2">
        <v>67000</v>
      </c>
      <c r="D19" s="2">
        <v>67000</v>
      </c>
      <c r="E19" s="6"/>
      <c r="F19" s="7"/>
      <c r="G19" s="7"/>
    </row>
    <row r="20" spans="1:7" x14ac:dyDescent="0.25">
      <c r="A20" s="1">
        <v>3113</v>
      </c>
      <c r="B20" s="21" t="s">
        <v>24</v>
      </c>
      <c r="C20" s="2">
        <v>160000</v>
      </c>
      <c r="D20" s="2">
        <v>160000</v>
      </c>
      <c r="E20" s="6"/>
      <c r="F20" s="7"/>
      <c r="G20" s="7"/>
    </row>
    <row r="21" spans="1:7" x14ac:dyDescent="0.25">
      <c r="A21" s="1">
        <v>3113</v>
      </c>
      <c r="B21" s="21" t="s">
        <v>25</v>
      </c>
      <c r="C21" s="2">
        <v>5000</v>
      </c>
      <c r="D21" s="2">
        <v>5000</v>
      </c>
      <c r="E21" s="6"/>
      <c r="F21" s="7"/>
      <c r="G21" s="7"/>
    </row>
    <row r="22" spans="1:7" x14ac:dyDescent="0.25">
      <c r="A22" s="1">
        <v>3113</v>
      </c>
      <c r="B22" s="21" t="s">
        <v>26</v>
      </c>
      <c r="C22" s="2">
        <v>10000</v>
      </c>
      <c r="D22" s="2">
        <v>10000</v>
      </c>
      <c r="E22" s="6"/>
      <c r="F22" s="7"/>
      <c r="G22" s="7"/>
    </row>
    <row r="23" spans="1:7" x14ac:dyDescent="0.25">
      <c r="A23" s="1">
        <v>3113</v>
      </c>
      <c r="B23" s="21" t="s">
        <v>27</v>
      </c>
      <c r="C23" s="2">
        <v>405000</v>
      </c>
      <c r="D23" s="2">
        <v>405000</v>
      </c>
      <c r="E23" s="6"/>
      <c r="F23" s="7"/>
      <c r="G23" s="7"/>
    </row>
    <row r="24" spans="1:7" x14ac:dyDescent="0.25">
      <c r="A24" s="1">
        <v>3113</v>
      </c>
      <c r="B24" s="21" t="s">
        <v>28</v>
      </c>
      <c r="C24" s="2">
        <v>0</v>
      </c>
      <c r="D24" s="2">
        <v>0</v>
      </c>
      <c r="E24" s="6"/>
      <c r="F24" s="7"/>
      <c r="G24" s="7"/>
    </row>
    <row r="25" spans="1:7" x14ac:dyDescent="0.25">
      <c r="A25" s="1">
        <v>3113</v>
      </c>
      <c r="B25" s="21" t="s">
        <v>29</v>
      </c>
      <c r="C25" s="2">
        <v>30000</v>
      </c>
      <c r="D25" s="2">
        <v>30000</v>
      </c>
      <c r="E25" s="6"/>
      <c r="F25" s="7"/>
      <c r="G25" s="7"/>
    </row>
    <row r="26" spans="1:7" x14ac:dyDescent="0.25">
      <c r="A26" s="1">
        <v>3113</v>
      </c>
      <c r="B26" s="21" t="s">
        <v>30</v>
      </c>
      <c r="C26" s="2">
        <v>145000</v>
      </c>
      <c r="D26" s="2">
        <v>145000</v>
      </c>
      <c r="E26" s="6"/>
      <c r="F26" s="7"/>
      <c r="G26" s="7"/>
    </row>
    <row r="27" spans="1:7" x14ac:dyDescent="0.25">
      <c r="A27" s="1">
        <v>3113</v>
      </c>
      <c r="B27" s="21" t="s">
        <v>31</v>
      </c>
      <c r="C27" s="2">
        <v>8000</v>
      </c>
      <c r="D27" s="2">
        <v>8000</v>
      </c>
      <c r="E27" s="6"/>
      <c r="F27" s="7"/>
      <c r="G27" s="7"/>
    </row>
    <row r="28" spans="1:7" x14ac:dyDescent="0.25">
      <c r="A28" s="1">
        <v>3113</v>
      </c>
      <c r="B28" s="21" t="s">
        <v>32</v>
      </c>
      <c r="C28" s="2">
        <v>25000</v>
      </c>
      <c r="D28" s="2">
        <v>25000</v>
      </c>
      <c r="E28" s="6"/>
      <c r="F28" s="7"/>
      <c r="G28" s="7"/>
    </row>
    <row r="29" spans="1:7" x14ac:dyDescent="0.25">
      <c r="A29" s="1">
        <v>3113</v>
      </c>
      <c r="B29" s="21" t="s">
        <v>33</v>
      </c>
      <c r="C29" s="2">
        <v>40896</v>
      </c>
      <c r="D29" s="2">
        <v>40896</v>
      </c>
      <c r="E29" s="6"/>
      <c r="F29" s="7"/>
      <c r="G29" s="7"/>
    </row>
    <row r="30" spans="1:7" s="3" customFormat="1" x14ac:dyDescent="0.25">
      <c r="A30" s="3">
        <v>3113</v>
      </c>
      <c r="B30" s="20" t="s">
        <v>34</v>
      </c>
      <c r="C30" s="5">
        <f>SUM(D30:E30)</f>
        <v>1420896</v>
      </c>
      <c r="D30" s="5">
        <f>SUM(D6:D29)</f>
        <v>1414796</v>
      </c>
      <c r="E30" s="8">
        <f>SUM(E6:E29)</f>
        <v>6100</v>
      </c>
      <c r="F30" s="5"/>
      <c r="G30" s="5"/>
    </row>
    <row r="31" spans="1:7" s="3" customFormat="1" x14ac:dyDescent="0.25">
      <c r="A31" s="3" t="s">
        <v>35</v>
      </c>
      <c r="B31" s="20"/>
      <c r="C31" s="9"/>
      <c r="D31" s="5"/>
      <c r="E31" s="10"/>
      <c r="F31" s="9"/>
      <c r="G31" s="9"/>
    </row>
    <row r="32" spans="1:7" x14ac:dyDescent="0.25">
      <c r="A32" s="1">
        <v>3111</v>
      </c>
      <c r="B32" s="21" t="s">
        <v>8</v>
      </c>
      <c r="C32" s="18">
        <v>3000</v>
      </c>
      <c r="D32" s="18">
        <v>3000</v>
      </c>
      <c r="E32" s="6"/>
      <c r="F32" s="7"/>
      <c r="G32" s="7"/>
    </row>
    <row r="33" spans="1:7" x14ac:dyDescent="0.25">
      <c r="A33" s="1">
        <v>3111</v>
      </c>
      <c r="B33" s="21" t="s">
        <v>36</v>
      </c>
      <c r="C33" s="18">
        <v>500</v>
      </c>
      <c r="D33" s="18">
        <v>500</v>
      </c>
      <c r="E33" s="6"/>
      <c r="F33" s="7"/>
      <c r="G33" s="7"/>
    </row>
    <row r="34" spans="1:7" x14ac:dyDescent="0.25">
      <c r="A34" s="1">
        <v>3111</v>
      </c>
      <c r="B34" s="21" t="s">
        <v>10</v>
      </c>
      <c r="C34" s="18">
        <v>10000</v>
      </c>
      <c r="D34" s="18">
        <v>0</v>
      </c>
      <c r="E34" s="6"/>
      <c r="F34" s="7"/>
      <c r="G34" s="7"/>
    </row>
    <row r="35" spans="1:7" x14ac:dyDescent="0.25">
      <c r="A35" s="1">
        <v>3111</v>
      </c>
      <c r="B35" s="21" t="s">
        <v>11</v>
      </c>
      <c r="C35" s="18">
        <v>5000</v>
      </c>
      <c r="D35" s="18">
        <v>0</v>
      </c>
      <c r="E35" s="6"/>
      <c r="F35" s="7"/>
      <c r="G35" s="7"/>
    </row>
    <row r="36" spans="1:7" x14ac:dyDescent="0.25">
      <c r="A36" s="1">
        <v>3111</v>
      </c>
      <c r="B36" s="21" t="s">
        <v>32</v>
      </c>
      <c r="C36" s="18">
        <v>5000</v>
      </c>
      <c r="D36" s="18">
        <v>5000</v>
      </c>
      <c r="E36" s="6"/>
      <c r="F36" s="7"/>
      <c r="G36" s="7"/>
    </row>
    <row r="37" spans="1:7" x14ac:dyDescent="0.25">
      <c r="A37" s="1">
        <v>3111</v>
      </c>
      <c r="B37" s="21" t="s">
        <v>13</v>
      </c>
      <c r="C37" s="18">
        <v>35000</v>
      </c>
      <c r="D37" s="18">
        <v>0</v>
      </c>
      <c r="E37" s="6"/>
      <c r="F37" s="7"/>
      <c r="G37" s="7"/>
    </row>
    <row r="38" spans="1:7" x14ac:dyDescent="0.25">
      <c r="A38" s="1">
        <v>3111</v>
      </c>
      <c r="B38" s="21" t="s">
        <v>37</v>
      </c>
      <c r="C38" s="18">
        <v>0</v>
      </c>
      <c r="D38" s="18">
        <v>0</v>
      </c>
      <c r="E38" s="6">
        <v>50000</v>
      </c>
      <c r="F38" s="7" t="s">
        <v>38</v>
      </c>
      <c r="G38" s="7"/>
    </row>
    <row r="39" spans="1:7" x14ac:dyDescent="0.25">
      <c r="A39" s="1">
        <v>3111</v>
      </c>
      <c r="B39" s="21" t="s">
        <v>15</v>
      </c>
      <c r="C39" s="18">
        <v>0</v>
      </c>
      <c r="D39" s="18">
        <v>0</v>
      </c>
      <c r="E39" s="6"/>
      <c r="F39" s="7" t="s">
        <v>10</v>
      </c>
      <c r="G39" s="7"/>
    </row>
    <row r="40" spans="1:7" x14ac:dyDescent="0.25">
      <c r="A40" s="1">
        <v>3111</v>
      </c>
      <c r="B40" s="21" t="s">
        <v>16</v>
      </c>
      <c r="C40" s="18">
        <v>3700</v>
      </c>
      <c r="D40" s="18">
        <v>3700</v>
      </c>
      <c r="E40" s="6"/>
      <c r="F40" s="7" t="s">
        <v>11</v>
      </c>
      <c r="G40" s="7"/>
    </row>
    <row r="41" spans="1:7" x14ac:dyDescent="0.25">
      <c r="A41" s="1">
        <v>3111</v>
      </c>
      <c r="B41" s="21" t="s">
        <v>39</v>
      </c>
      <c r="C41" s="18">
        <v>1000</v>
      </c>
      <c r="D41" s="18">
        <v>1000</v>
      </c>
      <c r="E41" s="6"/>
      <c r="F41" s="7"/>
      <c r="G41" s="7"/>
    </row>
    <row r="42" spans="1:7" x14ac:dyDescent="0.25">
      <c r="A42" s="1">
        <v>3111</v>
      </c>
      <c r="B42" s="21" t="s">
        <v>40</v>
      </c>
      <c r="C42" s="18">
        <v>10000</v>
      </c>
      <c r="D42" s="18">
        <v>10000</v>
      </c>
      <c r="E42" s="6"/>
      <c r="F42" s="7"/>
      <c r="G42" s="7"/>
    </row>
    <row r="43" spans="1:7" x14ac:dyDescent="0.25">
      <c r="A43" s="1">
        <v>3111</v>
      </c>
      <c r="B43" s="21" t="s">
        <v>24</v>
      </c>
      <c r="C43" s="18">
        <v>10000</v>
      </c>
      <c r="D43" s="18">
        <v>10000</v>
      </c>
      <c r="E43" s="6"/>
      <c r="F43" s="7"/>
      <c r="G43" s="7"/>
    </row>
    <row r="44" spans="1:7" x14ac:dyDescent="0.25">
      <c r="A44" s="1">
        <v>3111</v>
      </c>
      <c r="B44" s="21" t="s">
        <v>33</v>
      </c>
      <c r="C44" s="18">
        <v>126036</v>
      </c>
      <c r="D44" s="18">
        <v>126036</v>
      </c>
      <c r="E44" s="6"/>
      <c r="F44" s="7"/>
      <c r="G44" s="7"/>
    </row>
    <row r="45" spans="1:7" s="3" customFormat="1" x14ac:dyDescent="0.25">
      <c r="A45" s="3">
        <v>3111</v>
      </c>
      <c r="B45" s="20" t="s">
        <v>34</v>
      </c>
      <c r="C45" s="8">
        <f>SUM(D45:E45)</f>
        <v>209236</v>
      </c>
      <c r="D45" s="8">
        <f>SUM(D32:D44)</f>
        <v>159236</v>
      </c>
      <c r="E45" s="8">
        <f>SUM(E32:E44)</f>
        <v>50000</v>
      </c>
      <c r="F45" s="5"/>
      <c r="G45" s="9"/>
    </row>
    <row r="46" spans="1:7" s="3" customFormat="1" x14ac:dyDescent="0.25">
      <c r="A46" s="3" t="s">
        <v>41</v>
      </c>
      <c r="B46" s="20"/>
      <c r="C46" s="9"/>
      <c r="D46" s="5"/>
      <c r="E46" s="10"/>
      <c r="F46" s="9"/>
      <c r="G46" s="9"/>
    </row>
    <row r="47" spans="1:7" x14ac:dyDescent="0.25">
      <c r="A47" s="1">
        <v>3141</v>
      </c>
      <c r="B47" s="21" t="s">
        <v>42</v>
      </c>
      <c r="C47" s="2">
        <v>650000</v>
      </c>
      <c r="D47" s="2">
        <v>0</v>
      </c>
      <c r="E47" s="6">
        <v>650000</v>
      </c>
      <c r="F47" s="7"/>
      <c r="G47" s="7"/>
    </row>
    <row r="48" spans="1:7" x14ac:dyDescent="0.25">
      <c r="A48" s="1">
        <v>3141</v>
      </c>
      <c r="B48" s="21" t="s">
        <v>36</v>
      </c>
      <c r="C48" s="2">
        <v>500</v>
      </c>
      <c r="D48" s="2">
        <v>500</v>
      </c>
      <c r="E48" s="6"/>
      <c r="F48" s="7"/>
      <c r="G48" s="7"/>
    </row>
    <row r="49" spans="1:7" x14ac:dyDescent="0.25">
      <c r="A49" s="1">
        <v>3141</v>
      </c>
      <c r="B49" s="21" t="s">
        <v>43</v>
      </c>
      <c r="C49" s="2">
        <v>20000</v>
      </c>
      <c r="D49" s="2">
        <v>20000</v>
      </c>
      <c r="E49" s="6"/>
      <c r="F49" s="7"/>
      <c r="G49" s="7"/>
    </row>
    <row r="50" spans="1:7" x14ac:dyDescent="0.25">
      <c r="A50" s="1">
        <v>3141</v>
      </c>
      <c r="B50" s="21" t="s">
        <v>32</v>
      </c>
      <c r="C50" s="2">
        <v>16000</v>
      </c>
      <c r="D50" s="2">
        <v>16000</v>
      </c>
      <c r="E50" s="6"/>
      <c r="F50" s="7"/>
      <c r="G50" s="7"/>
    </row>
    <row r="51" spans="1:7" x14ac:dyDescent="0.25">
      <c r="A51" s="1">
        <v>3141</v>
      </c>
      <c r="B51" s="21" t="s">
        <v>44</v>
      </c>
      <c r="C51" s="2">
        <v>15000</v>
      </c>
      <c r="D51" s="2">
        <v>15000</v>
      </c>
      <c r="E51" s="6"/>
      <c r="F51" s="7"/>
      <c r="G51" s="7"/>
    </row>
    <row r="52" spans="1:7" x14ac:dyDescent="0.25">
      <c r="A52" s="1">
        <v>3141</v>
      </c>
      <c r="B52" s="21" t="s">
        <v>13</v>
      </c>
      <c r="C52" s="2">
        <v>100000</v>
      </c>
      <c r="D52" s="2">
        <v>100000</v>
      </c>
      <c r="E52" s="6"/>
      <c r="F52" s="7"/>
      <c r="G52" s="7"/>
    </row>
    <row r="53" spans="1:7" x14ac:dyDescent="0.25">
      <c r="A53" s="1">
        <v>3141</v>
      </c>
      <c r="B53" s="21" t="s">
        <v>15</v>
      </c>
      <c r="C53" s="2">
        <v>0</v>
      </c>
      <c r="D53" s="2">
        <v>0</v>
      </c>
      <c r="E53" s="6"/>
      <c r="F53" s="7"/>
      <c r="G53" s="7"/>
    </row>
    <row r="54" spans="1:7" x14ac:dyDescent="0.25">
      <c r="A54" s="1">
        <v>3141</v>
      </c>
      <c r="B54" s="21" t="s">
        <v>21</v>
      </c>
      <c r="C54" s="2">
        <v>0</v>
      </c>
      <c r="D54" s="2">
        <v>0</v>
      </c>
      <c r="E54" s="6"/>
      <c r="F54" s="7"/>
      <c r="G54" s="2"/>
    </row>
    <row r="55" spans="1:7" x14ac:dyDescent="0.25">
      <c r="A55" s="1">
        <v>3141</v>
      </c>
      <c r="B55" s="21" t="s">
        <v>16</v>
      </c>
      <c r="C55" s="2">
        <v>15000</v>
      </c>
      <c r="D55" s="2">
        <v>15000</v>
      </c>
      <c r="E55" s="6"/>
      <c r="F55" s="7"/>
      <c r="G55" s="7"/>
    </row>
    <row r="56" spans="1:7" x14ac:dyDescent="0.25">
      <c r="A56" s="1">
        <v>3141</v>
      </c>
      <c r="B56" s="21" t="s">
        <v>40</v>
      </c>
      <c r="C56" s="2">
        <v>10000</v>
      </c>
      <c r="D56" s="2">
        <v>10000</v>
      </c>
      <c r="E56" s="6"/>
      <c r="F56" s="7"/>
      <c r="G56" s="7"/>
    </row>
    <row r="57" spans="1:7" x14ac:dyDescent="0.25">
      <c r="A57" s="1">
        <v>3141</v>
      </c>
      <c r="B57" s="21" t="s">
        <v>24</v>
      </c>
      <c r="C57" s="2">
        <v>20000</v>
      </c>
      <c r="D57" s="2">
        <v>20000</v>
      </c>
      <c r="E57" s="6"/>
      <c r="F57" s="7"/>
      <c r="G57" s="7"/>
    </row>
    <row r="58" spans="1:7" x14ac:dyDescent="0.25">
      <c r="A58" s="1">
        <v>3141</v>
      </c>
      <c r="B58" s="21" t="s">
        <v>33</v>
      </c>
      <c r="C58" s="2">
        <v>86688</v>
      </c>
      <c r="D58" s="2">
        <v>86688</v>
      </c>
      <c r="E58" s="6"/>
      <c r="F58" s="7"/>
      <c r="G58" s="7"/>
    </row>
    <row r="59" spans="1:7" s="3" customFormat="1" x14ac:dyDescent="0.25">
      <c r="A59" s="3">
        <v>3141</v>
      </c>
      <c r="B59" s="20" t="s">
        <v>34</v>
      </c>
      <c r="C59" s="5">
        <f>SUM(C47:C58)</f>
        <v>933188</v>
      </c>
      <c r="D59" s="5">
        <f>SUM(D47:D58)</f>
        <v>283188</v>
      </c>
      <c r="E59" s="8">
        <f>SUM(E47:E58)</f>
        <v>650000</v>
      </c>
      <c r="F59" s="5"/>
      <c r="G59" s="9"/>
    </row>
    <row r="60" spans="1:7" s="3" customFormat="1" x14ac:dyDescent="0.25">
      <c r="A60" s="3" t="s">
        <v>45</v>
      </c>
      <c r="B60" s="20"/>
      <c r="C60" s="9"/>
      <c r="D60" s="5"/>
      <c r="E60" s="10"/>
      <c r="F60" s="9"/>
      <c r="G60" s="9"/>
    </row>
    <row r="61" spans="1:7" x14ac:dyDescent="0.25">
      <c r="A61" s="1">
        <v>3143</v>
      </c>
      <c r="B61" s="21" t="s">
        <v>43</v>
      </c>
      <c r="C61" s="2">
        <v>10000</v>
      </c>
      <c r="D61" s="2">
        <v>10000</v>
      </c>
      <c r="E61" s="6"/>
      <c r="F61" s="7"/>
      <c r="G61" s="7"/>
    </row>
    <row r="62" spans="1:7" x14ac:dyDescent="0.25">
      <c r="A62" s="1">
        <v>3143</v>
      </c>
      <c r="B62" s="21" t="s">
        <v>36</v>
      </c>
      <c r="C62" s="2">
        <v>0</v>
      </c>
      <c r="D62" s="2">
        <v>0</v>
      </c>
      <c r="E62" s="6"/>
      <c r="F62" s="7"/>
      <c r="G62" s="7"/>
    </row>
    <row r="63" spans="1:7" x14ac:dyDescent="0.25">
      <c r="A63" s="1">
        <v>3143</v>
      </c>
      <c r="B63" s="21" t="s">
        <v>46</v>
      </c>
      <c r="C63" s="2">
        <v>1744</v>
      </c>
      <c r="D63" s="2">
        <v>1744</v>
      </c>
      <c r="E63" s="6"/>
      <c r="F63" s="7"/>
      <c r="G63" s="7"/>
    </row>
    <row r="64" spans="1:7" x14ac:dyDescent="0.25">
      <c r="A64" s="1">
        <v>3143</v>
      </c>
      <c r="B64" s="21" t="s">
        <v>32</v>
      </c>
      <c r="C64" s="2">
        <v>1500</v>
      </c>
      <c r="D64" s="2">
        <v>1500</v>
      </c>
      <c r="E64" s="6"/>
      <c r="F64" s="7"/>
      <c r="G64" s="7"/>
    </row>
    <row r="65" spans="1:7" x14ac:dyDescent="0.25">
      <c r="A65" s="1">
        <v>3143</v>
      </c>
      <c r="B65" s="21" t="s">
        <v>13</v>
      </c>
      <c r="C65" s="2">
        <v>25000</v>
      </c>
      <c r="D65" s="2">
        <v>0</v>
      </c>
      <c r="E65" s="6"/>
      <c r="F65" s="7"/>
      <c r="G65" s="7"/>
    </row>
    <row r="66" spans="1:7" x14ac:dyDescent="0.25">
      <c r="A66" s="1">
        <v>3143</v>
      </c>
      <c r="B66" s="21" t="s">
        <v>15</v>
      </c>
      <c r="C66" s="2">
        <v>0</v>
      </c>
      <c r="D66" s="2">
        <v>0</v>
      </c>
      <c r="E66" s="6"/>
      <c r="F66" s="7"/>
      <c r="G66" s="7"/>
    </row>
    <row r="67" spans="1:7" x14ac:dyDescent="0.25">
      <c r="A67" s="1">
        <v>3143</v>
      </c>
      <c r="B67" s="21" t="s">
        <v>16</v>
      </c>
      <c r="C67" s="2">
        <v>0</v>
      </c>
      <c r="D67" s="2">
        <v>0</v>
      </c>
      <c r="E67" s="6"/>
      <c r="F67" s="7"/>
      <c r="G67" s="7"/>
    </row>
    <row r="68" spans="1:7" x14ac:dyDescent="0.25">
      <c r="A68" s="1">
        <v>3143</v>
      </c>
      <c r="B68" s="21" t="s">
        <v>39</v>
      </c>
      <c r="C68" s="2">
        <v>1000</v>
      </c>
      <c r="D68" s="2">
        <v>1000</v>
      </c>
      <c r="E68" s="6"/>
      <c r="F68" s="7"/>
      <c r="G68" s="7"/>
    </row>
    <row r="69" spans="1:7" x14ac:dyDescent="0.25">
      <c r="A69" s="1">
        <v>3143</v>
      </c>
      <c r="B69" s="21" t="s">
        <v>40</v>
      </c>
      <c r="C69" s="2">
        <v>1000</v>
      </c>
      <c r="D69" s="2">
        <v>1000</v>
      </c>
      <c r="E69" s="6"/>
      <c r="F69" s="7"/>
      <c r="G69" s="7"/>
    </row>
    <row r="70" spans="1:7" x14ac:dyDescent="0.25">
      <c r="A70" s="1">
        <v>3143</v>
      </c>
      <c r="B70" s="21" t="s">
        <v>37</v>
      </c>
      <c r="C70" s="2">
        <v>0</v>
      </c>
      <c r="D70" s="2">
        <v>0</v>
      </c>
      <c r="E70" s="11">
        <v>25000</v>
      </c>
      <c r="F70" s="7" t="s">
        <v>38</v>
      </c>
      <c r="G70" s="7"/>
    </row>
    <row r="71" spans="1:7" x14ac:dyDescent="0.25">
      <c r="A71" s="1">
        <v>3143</v>
      </c>
      <c r="B71" s="21" t="s">
        <v>24</v>
      </c>
      <c r="C71" s="2">
        <v>5000</v>
      </c>
      <c r="D71" s="2">
        <v>5000</v>
      </c>
      <c r="E71" s="6"/>
      <c r="F71" s="12"/>
      <c r="G71" s="7"/>
    </row>
    <row r="72" spans="1:7" x14ac:dyDescent="0.25">
      <c r="A72" s="1">
        <v>3143</v>
      </c>
      <c r="B72" s="21" t="s">
        <v>47</v>
      </c>
      <c r="C72" s="2">
        <v>0</v>
      </c>
      <c r="D72" s="2">
        <v>0</v>
      </c>
      <c r="E72" s="7"/>
      <c r="F72" s="12"/>
      <c r="G72" s="7"/>
    </row>
    <row r="73" spans="1:7" x14ac:dyDescent="0.25">
      <c r="A73" s="1">
        <v>3143</v>
      </c>
      <c r="B73" s="21" t="s">
        <v>33</v>
      </c>
      <c r="C73" s="2">
        <v>22536</v>
      </c>
      <c r="D73" s="2">
        <v>22536</v>
      </c>
      <c r="E73" s="7"/>
      <c r="F73" s="12"/>
      <c r="G73" s="7"/>
    </row>
    <row r="74" spans="1:7" s="3" customFormat="1" x14ac:dyDescent="0.25">
      <c r="A74" s="3">
        <v>3143</v>
      </c>
      <c r="B74" s="20" t="s">
        <v>34</v>
      </c>
      <c r="C74" s="5">
        <f>SUM(C61:C73)</f>
        <v>67780</v>
      </c>
      <c r="D74" s="5">
        <f>SUM(D61:D73)</f>
        <v>42780</v>
      </c>
      <c r="E74" s="5">
        <f>SUM(E61:E73)</f>
        <v>25000</v>
      </c>
      <c r="F74" s="5"/>
      <c r="G74" s="5"/>
    </row>
    <row r="75" spans="1:7" x14ac:dyDescent="0.25">
      <c r="C75" s="7"/>
      <c r="E75" s="7"/>
      <c r="F75" s="7"/>
      <c r="G75" s="7"/>
    </row>
    <row r="76" spans="1:7" s="3" customFormat="1" x14ac:dyDescent="0.25">
      <c r="B76" s="20" t="s">
        <v>48</v>
      </c>
      <c r="C76" s="5">
        <f>SUM(D76:E76)</f>
        <v>2631100</v>
      </c>
      <c r="D76" s="13">
        <f>D74+D59+D45+D30</f>
        <v>1900000</v>
      </c>
      <c r="E76" s="5">
        <f>E74+E59+E45+E30</f>
        <v>731100</v>
      </c>
      <c r="F76" s="5"/>
      <c r="G76" s="9"/>
    </row>
    <row r="77" spans="1:7" x14ac:dyDescent="0.25">
      <c r="B77" s="22" t="s">
        <v>49</v>
      </c>
      <c r="D77" s="13"/>
    </row>
    <row r="78" spans="1:7" x14ac:dyDescent="0.25">
      <c r="B78" s="22" t="s">
        <v>50</v>
      </c>
      <c r="C78" s="14"/>
      <c r="D78" s="13">
        <f>SUM(D76:D77)</f>
        <v>1900000</v>
      </c>
      <c r="F78" s="2"/>
      <c r="G78" s="2"/>
    </row>
    <row r="79" spans="1:7" x14ac:dyDescent="0.25">
      <c r="B79" s="22" t="s">
        <v>51</v>
      </c>
      <c r="C79" s="15"/>
      <c r="D79" s="13">
        <f>D29+D44+D58+D73</f>
        <v>276156</v>
      </c>
      <c r="E79" s="16"/>
    </row>
    <row r="80" spans="1:7" x14ac:dyDescent="0.25">
      <c r="B80" s="22" t="s">
        <v>54</v>
      </c>
      <c r="D80" s="19">
        <f>2100000-D78</f>
        <v>200000</v>
      </c>
    </row>
    <row r="81" spans="1:6" x14ac:dyDescent="0.25">
      <c r="B81" s="23"/>
      <c r="D81" s="16"/>
      <c r="E81" s="16"/>
    </row>
    <row r="83" spans="1:6" x14ac:dyDescent="0.25">
      <c r="A83" s="1" t="s">
        <v>52</v>
      </c>
      <c r="F83" s="1" t="s">
        <v>53</v>
      </c>
    </row>
    <row r="87" spans="1:6" x14ac:dyDescent="0.25">
      <c r="A87" s="1" t="s">
        <v>61</v>
      </c>
    </row>
    <row r="89" spans="1:6" x14ac:dyDescent="0.25">
      <c r="A89" s="1" t="s">
        <v>62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pane ySplit="4" topLeftCell="A32" activePane="bottomLeft" state="frozen"/>
      <selection pane="bottomLeft" activeCell="J12" sqref="J12"/>
    </sheetView>
  </sheetViews>
  <sheetFormatPr defaultRowHeight="15.75" x14ac:dyDescent="0.25"/>
  <cols>
    <col min="1" max="1" width="9" style="1"/>
    <col min="2" max="2" width="22.125" style="21" customWidth="1"/>
    <col min="3" max="3" width="16.375" style="21" customWidth="1"/>
    <col min="4" max="5" width="15.5" style="1" customWidth="1"/>
    <col min="6" max="6" width="15.375" style="2" customWidth="1"/>
    <col min="7" max="7" width="14.375" style="1" customWidth="1"/>
    <col min="8" max="8" width="14.25" style="1" customWidth="1"/>
    <col min="9" max="9" width="14.375" style="1" customWidth="1"/>
    <col min="10" max="16384" width="9" style="1"/>
  </cols>
  <sheetData>
    <row r="1" spans="1:9" s="3" customFormat="1" x14ac:dyDescent="0.25">
      <c r="A1" s="103" t="s">
        <v>0</v>
      </c>
      <c r="B1" s="103"/>
      <c r="C1" s="46"/>
      <c r="D1" s="29" t="s">
        <v>1</v>
      </c>
      <c r="E1" s="29"/>
      <c r="F1" s="104" t="s">
        <v>56</v>
      </c>
      <c r="G1" s="104"/>
      <c r="H1" s="28"/>
    </row>
    <row r="2" spans="1:9" s="3" customFormat="1" x14ac:dyDescent="0.25">
      <c r="A2" s="29"/>
      <c r="B2" s="105" t="s">
        <v>60</v>
      </c>
      <c r="C2" s="105"/>
      <c r="D2" s="105"/>
      <c r="E2" s="105"/>
      <c r="F2" s="105"/>
      <c r="G2" s="29"/>
      <c r="H2" s="27"/>
    </row>
    <row r="3" spans="1:9" s="3" customFormat="1" x14ac:dyDescent="0.25">
      <c r="A3" s="29"/>
      <c r="B3" s="29"/>
      <c r="C3" s="29"/>
      <c r="D3" s="29"/>
      <c r="E3" s="29"/>
      <c r="F3" s="29"/>
      <c r="G3" s="29"/>
      <c r="H3" s="27"/>
    </row>
    <row r="4" spans="1:9" s="3" customFormat="1" x14ac:dyDescent="0.25">
      <c r="A4" s="29"/>
      <c r="B4" s="29"/>
      <c r="C4" s="30" t="s">
        <v>65</v>
      </c>
      <c r="D4" s="29" t="s">
        <v>3</v>
      </c>
      <c r="E4" s="54" t="s">
        <v>66</v>
      </c>
      <c r="F4" s="39" t="s">
        <v>4</v>
      </c>
      <c r="G4" s="29" t="s">
        <v>5</v>
      </c>
      <c r="H4" s="27" t="s">
        <v>6</v>
      </c>
    </row>
    <row r="5" spans="1:9" s="3" customFormat="1" x14ac:dyDescent="0.25">
      <c r="A5" s="29" t="s">
        <v>7</v>
      </c>
      <c r="B5" s="29"/>
      <c r="C5" s="29"/>
      <c r="D5" s="29"/>
      <c r="E5" s="54"/>
      <c r="F5" s="29"/>
      <c r="G5" s="29"/>
      <c r="H5" s="27"/>
    </row>
    <row r="6" spans="1:9" x14ac:dyDescent="0.25">
      <c r="A6" s="33">
        <v>3113</v>
      </c>
      <c r="B6" s="33" t="s">
        <v>8</v>
      </c>
      <c r="C6" s="34"/>
      <c r="D6" s="42">
        <v>0</v>
      </c>
      <c r="E6" s="55">
        <v>0</v>
      </c>
      <c r="F6" s="42">
        <v>0</v>
      </c>
      <c r="G6" s="36"/>
      <c r="H6" s="37"/>
      <c r="I6" s="7"/>
    </row>
    <row r="7" spans="1:9" x14ac:dyDescent="0.25">
      <c r="A7" s="33">
        <v>3113</v>
      </c>
      <c r="B7" s="33" t="s">
        <v>9</v>
      </c>
      <c r="C7" s="34"/>
      <c r="D7" s="42">
        <v>24000</v>
      </c>
      <c r="E7" s="55">
        <v>24000</v>
      </c>
      <c r="F7" s="42">
        <v>24000</v>
      </c>
      <c r="G7" s="36"/>
      <c r="H7" s="37"/>
      <c r="I7" s="7"/>
    </row>
    <row r="8" spans="1:9" x14ac:dyDescent="0.25">
      <c r="A8" s="33">
        <v>3113</v>
      </c>
      <c r="B8" s="33" t="s">
        <v>10</v>
      </c>
      <c r="C8" s="34"/>
      <c r="D8" s="42">
        <v>5000</v>
      </c>
      <c r="E8" s="55">
        <v>5000</v>
      </c>
      <c r="F8" s="42">
        <v>5000</v>
      </c>
      <c r="G8" s="36"/>
      <c r="H8" s="37"/>
      <c r="I8" s="2"/>
    </row>
    <row r="9" spans="1:9" x14ac:dyDescent="0.25">
      <c r="A9" s="33">
        <v>3113</v>
      </c>
      <c r="B9" s="33" t="s">
        <v>11</v>
      </c>
      <c r="C9" s="34">
        <f>55812</f>
        <v>55812</v>
      </c>
      <c r="D9" s="42">
        <v>10000</v>
      </c>
      <c r="E9" s="55">
        <v>10000</v>
      </c>
      <c r="F9" s="42">
        <v>10000</v>
      </c>
      <c r="G9" s="36"/>
      <c r="H9" s="37"/>
      <c r="I9" s="7"/>
    </row>
    <row r="10" spans="1:9" x14ac:dyDescent="0.25">
      <c r="A10" s="33">
        <v>3113</v>
      </c>
      <c r="B10" s="33" t="s">
        <v>12</v>
      </c>
      <c r="C10" s="34">
        <v>91155</v>
      </c>
      <c r="D10" s="42">
        <v>92000</v>
      </c>
      <c r="E10" s="55">
        <v>92000</v>
      </c>
      <c r="F10" s="42">
        <v>92000</v>
      </c>
      <c r="G10" s="36"/>
      <c r="H10" s="37"/>
      <c r="I10" s="7"/>
    </row>
    <row r="11" spans="1:9" x14ac:dyDescent="0.25">
      <c r="A11" s="33">
        <v>3113</v>
      </c>
      <c r="B11" s="33" t="s">
        <v>13</v>
      </c>
      <c r="C11" s="34">
        <v>39054</v>
      </c>
      <c r="D11" s="42">
        <v>40000</v>
      </c>
      <c r="E11" s="55">
        <v>40000</v>
      </c>
      <c r="F11" s="42">
        <v>40000</v>
      </c>
      <c r="G11" s="36">
        <v>6000</v>
      </c>
      <c r="H11" s="37" t="s">
        <v>14</v>
      </c>
      <c r="I11" s="7"/>
    </row>
    <row r="12" spans="1:9" x14ac:dyDescent="0.25">
      <c r="A12" s="33">
        <v>3113</v>
      </c>
      <c r="B12" s="33" t="s">
        <v>15</v>
      </c>
      <c r="C12" s="34">
        <f>1484</f>
        <v>1484</v>
      </c>
      <c r="D12" s="42">
        <v>2000</v>
      </c>
      <c r="E12" s="55">
        <v>2000</v>
      </c>
      <c r="F12" s="42">
        <v>2000</v>
      </c>
      <c r="G12" s="36"/>
      <c r="H12" s="37"/>
      <c r="I12" s="7"/>
    </row>
    <row r="13" spans="1:9" x14ac:dyDescent="0.25">
      <c r="A13" s="33">
        <v>3113</v>
      </c>
      <c r="B13" s="33" t="s">
        <v>16</v>
      </c>
      <c r="C13" s="34">
        <f>22719</f>
        <v>22719</v>
      </c>
      <c r="D13" s="42">
        <v>30500</v>
      </c>
      <c r="E13" s="55">
        <v>30500</v>
      </c>
      <c r="F13" s="42">
        <v>30500</v>
      </c>
      <c r="G13" s="36"/>
      <c r="H13" s="37"/>
      <c r="I13" s="7"/>
    </row>
    <row r="14" spans="1:9" x14ac:dyDescent="0.25">
      <c r="A14" s="33">
        <v>3113</v>
      </c>
      <c r="B14" s="33" t="s">
        <v>19</v>
      </c>
      <c r="C14" s="34">
        <f>10459</f>
        <v>10459</v>
      </c>
      <c r="D14" s="42">
        <v>14000</v>
      </c>
      <c r="E14" s="55">
        <v>14000</v>
      </c>
      <c r="F14" s="42">
        <v>14000</v>
      </c>
      <c r="G14" s="36"/>
      <c r="H14" s="37"/>
      <c r="I14" s="7"/>
    </row>
    <row r="15" spans="1:9" x14ac:dyDescent="0.25">
      <c r="A15" s="33">
        <v>3113</v>
      </c>
      <c r="B15" s="33" t="s">
        <v>20</v>
      </c>
      <c r="C15" s="34">
        <v>36456</v>
      </c>
      <c r="D15" s="42">
        <v>40000</v>
      </c>
      <c r="E15" s="55">
        <v>40000</v>
      </c>
      <c r="F15" s="42">
        <v>40000</v>
      </c>
      <c r="G15" s="36"/>
      <c r="H15" s="37"/>
      <c r="I15" s="7"/>
    </row>
    <row r="16" spans="1:9" x14ac:dyDescent="0.25">
      <c r="A16" s="33">
        <v>3113</v>
      </c>
      <c r="B16" s="33" t="s">
        <v>21</v>
      </c>
      <c r="C16" s="34">
        <v>518</v>
      </c>
      <c r="D16" s="42">
        <v>500</v>
      </c>
      <c r="E16" s="55">
        <v>500</v>
      </c>
      <c r="F16" s="42">
        <v>500</v>
      </c>
      <c r="G16" s="36"/>
      <c r="H16" s="37"/>
      <c r="I16" s="7"/>
    </row>
    <row r="17" spans="1:9" x14ac:dyDescent="0.25">
      <c r="A17" s="33">
        <v>3113</v>
      </c>
      <c r="B17" s="33" t="s">
        <v>22</v>
      </c>
      <c r="C17" s="34">
        <f>129514+37803+22482</f>
        <v>189799</v>
      </c>
      <c r="D17" s="42">
        <v>255000</v>
      </c>
      <c r="E17" s="55">
        <v>255000</v>
      </c>
      <c r="F17" s="42">
        <v>255000</v>
      </c>
      <c r="G17" s="36"/>
      <c r="H17" s="37"/>
      <c r="I17" s="7"/>
    </row>
    <row r="18" spans="1:9" x14ac:dyDescent="0.25">
      <c r="A18" s="33">
        <v>3113</v>
      </c>
      <c r="B18" s="33" t="s">
        <v>24</v>
      </c>
      <c r="C18" s="34">
        <f>10179</f>
        <v>10179</v>
      </c>
      <c r="D18" s="42">
        <v>12000</v>
      </c>
      <c r="E18" s="55">
        <v>12000</v>
      </c>
      <c r="F18" s="42">
        <v>12000</v>
      </c>
      <c r="G18" s="36"/>
      <c r="H18" s="37"/>
      <c r="I18" s="7"/>
    </row>
    <row r="19" spans="1:9" x14ac:dyDescent="0.25">
      <c r="A19" s="33">
        <v>3113</v>
      </c>
      <c r="B19" s="33" t="s">
        <v>25</v>
      </c>
      <c r="C19" s="34">
        <f>4680+26378</f>
        <v>31058</v>
      </c>
      <c r="D19" s="42">
        <v>37000</v>
      </c>
      <c r="E19" s="55">
        <v>37000</v>
      </c>
      <c r="F19" s="42">
        <v>37000</v>
      </c>
      <c r="G19" s="36">
        <v>100</v>
      </c>
      <c r="H19" s="37" t="s">
        <v>18</v>
      </c>
      <c r="I19" s="7"/>
    </row>
    <row r="20" spans="1:9" x14ac:dyDescent="0.25">
      <c r="A20" s="33">
        <v>3113</v>
      </c>
      <c r="B20" s="33" t="s">
        <v>26</v>
      </c>
      <c r="C20" s="34">
        <f>690+40+500+7336</f>
        <v>8566</v>
      </c>
      <c r="D20" s="42">
        <v>8944</v>
      </c>
      <c r="E20" s="55">
        <f>10000-1056</f>
        <v>8944</v>
      </c>
      <c r="F20" s="42">
        <v>8944</v>
      </c>
      <c r="G20" s="36"/>
      <c r="H20" s="37"/>
      <c r="I20" s="7"/>
    </row>
    <row r="21" spans="1:9" x14ac:dyDescent="0.25">
      <c r="A21" s="33">
        <v>3113</v>
      </c>
      <c r="B21" s="33" t="s">
        <v>27</v>
      </c>
      <c r="C21" s="34">
        <v>535176</v>
      </c>
      <c r="D21" s="42">
        <v>630000</v>
      </c>
      <c r="E21" s="55">
        <v>630000</v>
      </c>
      <c r="F21" s="42">
        <v>630000</v>
      </c>
      <c r="G21" s="36"/>
      <c r="H21" s="37"/>
      <c r="I21" s="7"/>
    </row>
    <row r="22" spans="1:9" x14ac:dyDescent="0.25">
      <c r="A22" s="33">
        <v>3113</v>
      </c>
      <c r="B22" s="33" t="s">
        <v>29</v>
      </c>
      <c r="C22" s="34">
        <v>8897</v>
      </c>
      <c r="D22" s="42">
        <v>0</v>
      </c>
      <c r="E22" s="55">
        <v>0</v>
      </c>
      <c r="F22" s="42">
        <v>0</v>
      </c>
      <c r="G22" s="36"/>
      <c r="H22" s="37"/>
      <c r="I22" s="7"/>
    </row>
    <row r="23" spans="1:9" x14ac:dyDescent="0.25">
      <c r="A23" s="33">
        <v>3113</v>
      </c>
      <c r="B23" s="33" t="s">
        <v>30</v>
      </c>
      <c r="C23" s="34">
        <f>133793+10703+48163</f>
        <v>192659</v>
      </c>
      <c r="D23" s="42">
        <v>226800</v>
      </c>
      <c r="E23" s="55">
        <v>226800</v>
      </c>
      <c r="F23" s="42">
        <v>226800</v>
      </c>
      <c r="G23" s="36"/>
      <c r="H23" s="37"/>
      <c r="I23" s="7"/>
    </row>
    <row r="24" spans="1:9" x14ac:dyDescent="0.25">
      <c r="A24" s="33">
        <v>3113</v>
      </c>
      <c r="B24" s="33" t="s">
        <v>31</v>
      </c>
      <c r="C24" s="34">
        <v>26511</v>
      </c>
      <c r="D24" s="42">
        <v>8000</v>
      </c>
      <c r="E24" s="55">
        <v>8000</v>
      </c>
      <c r="F24" s="42">
        <v>8000</v>
      </c>
      <c r="G24" s="36"/>
      <c r="H24" s="37"/>
      <c r="I24" s="7"/>
    </row>
    <row r="25" spans="1:9" x14ac:dyDescent="0.25">
      <c r="A25" s="33">
        <v>3113</v>
      </c>
      <c r="B25" s="33" t="s">
        <v>32</v>
      </c>
      <c r="C25" s="34">
        <v>10991</v>
      </c>
      <c r="D25" s="42">
        <v>11000</v>
      </c>
      <c r="E25" s="55">
        <v>11000</v>
      </c>
      <c r="F25" s="42">
        <v>11000</v>
      </c>
      <c r="G25" s="36"/>
      <c r="H25" s="37"/>
      <c r="I25" s="7"/>
    </row>
    <row r="26" spans="1:9" x14ac:dyDescent="0.25">
      <c r="A26" s="33">
        <v>3113</v>
      </c>
      <c r="B26" s="33" t="s">
        <v>33</v>
      </c>
      <c r="C26" s="34">
        <v>34080</v>
      </c>
      <c r="D26" s="42">
        <v>40896</v>
      </c>
      <c r="E26" s="55">
        <v>40896</v>
      </c>
      <c r="F26" s="42">
        <v>40896</v>
      </c>
      <c r="G26" s="36"/>
      <c r="H26" s="37"/>
      <c r="I26" s="7"/>
    </row>
    <row r="27" spans="1:9" s="3" customFormat="1" x14ac:dyDescent="0.25">
      <c r="A27" s="29">
        <v>3113</v>
      </c>
      <c r="B27" s="29" t="s">
        <v>34</v>
      </c>
      <c r="C27" s="38">
        <f>SUM(C6:C26)</f>
        <v>1305573</v>
      </c>
      <c r="D27" s="39">
        <f>SUM(F27:G27)</f>
        <v>1493740</v>
      </c>
      <c r="E27" s="56">
        <f>SUM(E6:E26)</f>
        <v>1487640</v>
      </c>
      <c r="F27" s="39">
        <f>SUM(F6:F26)</f>
        <v>1487640</v>
      </c>
      <c r="G27" s="39">
        <f>SUM(G6:G26)</f>
        <v>6100</v>
      </c>
      <c r="H27" s="31"/>
      <c r="I27" s="5"/>
    </row>
    <row r="28" spans="1:9" s="3" customFormat="1" x14ac:dyDescent="0.25">
      <c r="A28" s="29" t="s">
        <v>35</v>
      </c>
      <c r="B28" s="29"/>
      <c r="C28" s="38"/>
      <c r="D28" s="41"/>
      <c r="E28" s="57"/>
      <c r="F28" s="39"/>
      <c r="G28" s="41"/>
      <c r="H28" s="40"/>
      <c r="I28" s="9"/>
    </row>
    <row r="29" spans="1:9" x14ac:dyDescent="0.25">
      <c r="A29" s="33">
        <v>3111</v>
      </c>
      <c r="B29" s="33" t="s">
        <v>8</v>
      </c>
      <c r="C29" s="34"/>
      <c r="D29" s="42">
        <v>0</v>
      </c>
      <c r="E29" s="55">
        <v>0</v>
      </c>
      <c r="F29" s="42">
        <v>0</v>
      </c>
      <c r="G29" s="36"/>
      <c r="H29" s="37"/>
      <c r="I29" s="7"/>
    </row>
    <row r="30" spans="1:9" x14ac:dyDescent="0.25">
      <c r="A30" s="33">
        <v>3111</v>
      </c>
      <c r="B30" s="33" t="s">
        <v>36</v>
      </c>
      <c r="C30" s="34"/>
      <c r="D30" s="42">
        <v>500</v>
      </c>
      <c r="E30" s="55">
        <v>500</v>
      </c>
      <c r="F30" s="42">
        <v>500</v>
      </c>
      <c r="G30" s="36"/>
      <c r="H30" s="37"/>
      <c r="I30" s="7"/>
    </row>
    <row r="31" spans="1:9" x14ac:dyDescent="0.25">
      <c r="A31" s="33">
        <v>3111</v>
      </c>
      <c r="B31" s="33" t="s">
        <v>10</v>
      </c>
      <c r="C31" s="34"/>
      <c r="D31" s="42">
        <v>5000</v>
      </c>
      <c r="E31" s="55">
        <v>5000</v>
      </c>
      <c r="F31" s="42">
        <v>5000</v>
      </c>
      <c r="G31" s="36"/>
      <c r="H31" s="37"/>
      <c r="I31" s="7"/>
    </row>
    <row r="32" spans="1:9" x14ac:dyDescent="0.25">
      <c r="A32" s="33">
        <v>3111</v>
      </c>
      <c r="B32" s="33" t="s">
        <v>11</v>
      </c>
      <c r="C32" s="34">
        <v>15748</v>
      </c>
      <c r="D32" s="42">
        <v>15000</v>
      </c>
      <c r="E32" s="55">
        <v>15000</v>
      </c>
      <c r="F32" s="42">
        <v>15000</v>
      </c>
      <c r="G32" s="36"/>
      <c r="H32" s="37"/>
      <c r="I32" s="7"/>
    </row>
    <row r="33" spans="1:9" x14ac:dyDescent="0.25">
      <c r="A33" s="33">
        <v>3111</v>
      </c>
      <c r="B33" s="33" t="s">
        <v>32</v>
      </c>
      <c r="C33" s="34">
        <v>7521</v>
      </c>
      <c r="D33" s="42">
        <v>8000</v>
      </c>
      <c r="E33" s="55">
        <v>8000</v>
      </c>
      <c r="F33" s="42">
        <v>8000</v>
      </c>
      <c r="G33" s="36"/>
      <c r="H33" s="37"/>
      <c r="I33" s="7"/>
    </row>
    <row r="34" spans="1:9" x14ac:dyDescent="0.25">
      <c r="A34" s="33">
        <v>3111</v>
      </c>
      <c r="B34" s="33" t="s">
        <v>13</v>
      </c>
      <c r="C34" s="34">
        <v>56668</v>
      </c>
      <c r="D34" s="42">
        <v>60000</v>
      </c>
      <c r="E34" s="55">
        <v>60000</v>
      </c>
      <c r="F34" s="42">
        <v>60000</v>
      </c>
      <c r="G34" s="36"/>
      <c r="H34" s="37"/>
      <c r="I34" s="7"/>
    </row>
    <row r="35" spans="1:9" x14ac:dyDescent="0.25">
      <c r="A35" s="33">
        <v>3111</v>
      </c>
      <c r="B35" s="33" t="s">
        <v>37</v>
      </c>
      <c r="C35" s="34"/>
      <c r="D35" s="42">
        <v>0</v>
      </c>
      <c r="E35" s="55">
        <v>0</v>
      </c>
      <c r="F35" s="42">
        <v>0</v>
      </c>
      <c r="G35" s="36">
        <v>50000</v>
      </c>
      <c r="H35" s="37" t="s">
        <v>38</v>
      </c>
      <c r="I35" s="7"/>
    </row>
    <row r="36" spans="1:9" x14ac:dyDescent="0.25">
      <c r="A36" s="33">
        <v>3111</v>
      </c>
      <c r="B36" s="33" t="s">
        <v>16</v>
      </c>
      <c r="C36" s="34">
        <v>2766</v>
      </c>
      <c r="D36" s="42">
        <v>3700</v>
      </c>
      <c r="E36" s="55">
        <v>3700</v>
      </c>
      <c r="F36" s="42">
        <v>3700</v>
      </c>
      <c r="G36" s="36"/>
      <c r="H36" s="37"/>
      <c r="I36" s="7"/>
    </row>
    <row r="37" spans="1:9" x14ac:dyDescent="0.25">
      <c r="A37" s="33">
        <v>3111</v>
      </c>
      <c r="B37" s="33" t="s">
        <v>39</v>
      </c>
      <c r="C37" s="34">
        <v>500</v>
      </c>
      <c r="D37" s="42">
        <v>500</v>
      </c>
      <c r="E37" s="55">
        <v>500</v>
      </c>
      <c r="F37" s="42">
        <v>500</v>
      </c>
      <c r="G37" s="36"/>
      <c r="H37" s="37"/>
      <c r="I37" s="7"/>
    </row>
    <row r="38" spans="1:9" x14ac:dyDescent="0.25">
      <c r="A38" s="33">
        <v>3111</v>
      </c>
      <c r="B38" s="33" t="s">
        <v>40</v>
      </c>
      <c r="C38" s="34">
        <f>369+4950</f>
        <v>5319</v>
      </c>
      <c r="D38" s="42">
        <v>5000</v>
      </c>
      <c r="E38" s="55">
        <v>5000</v>
      </c>
      <c r="F38" s="42">
        <v>5000</v>
      </c>
      <c r="G38" s="36"/>
      <c r="H38" s="37"/>
      <c r="I38" s="7"/>
    </row>
    <row r="39" spans="1:9" x14ac:dyDescent="0.25">
      <c r="A39" s="33">
        <v>3111</v>
      </c>
      <c r="B39" s="33" t="s">
        <v>24</v>
      </c>
      <c r="C39" s="34"/>
      <c r="D39" s="42">
        <v>5000</v>
      </c>
      <c r="E39" s="55">
        <v>5000</v>
      </c>
      <c r="F39" s="42">
        <v>5000</v>
      </c>
      <c r="G39" s="36"/>
      <c r="H39" s="37"/>
      <c r="I39" s="7"/>
    </row>
    <row r="40" spans="1:9" x14ac:dyDescent="0.25">
      <c r="A40" s="33">
        <v>3111</v>
      </c>
      <c r="B40" s="33" t="s">
        <v>33</v>
      </c>
      <c r="C40" s="34">
        <v>105030</v>
      </c>
      <c r="D40" s="42">
        <v>126036</v>
      </c>
      <c r="E40" s="55">
        <v>126036</v>
      </c>
      <c r="F40" s="42">
        <v>126036</v>
      </c>
      <c r="G40" s="36"/>
      <c r="H40" s="37"/>
      <c r="I40" s="7"/>
    </row>
    <row r="41" spans="1:9" s="3" customFormat="1" x14ac:dyDescent="0.25">
      <c r="A41" s="29">
        <v>3111</v>
      </c>
      <c r="B41" s="29" t="s">
        <v>34</v>
      </c>
      <c r="C41" s="38">
        <f>SUM(C29:C40)</f>
        <v>193552</v>
      </c>
      <c r="D41" s="39">
        <f>SUM(F41:G41)</f>
        <v>278736</v>
      </c>
      <c r="E41" s="56">
        <f>SUM(E29:E40)</f>
        <v>228736</v>
      </c>
      <c r="F41" s="39">
        <f>SUM(F29:F40)</f>
        <v>228736</v>
      </c>
      <c r="G41" s="39">
        <f>SUM(G29:G40)</f>
        <v>50000</v>
      </c>
      <c r="H41" s="31"/>
      <c r="I41" s="9"/>
    </row>
    <row r="42" spans="1:9" s="3" customFormat="1" x14ac:dyDescent="0.25">
      <c r="A42" s="29" t="s">
        <v>41</v>
      </c>
      <c r="B42" s="29"/>
      <c r="C42" s="38"/>
      <c r="D42" s="41"/>
      <c r="E42" s="57"/>
      <c r="F42" s="39"/>
      <c r="G42" s="41"/>
      <c r="H42" s="40"/>
      <c r="I42" s="9"/>
    </row>
    <row r="43" spans="1:9" x14ac:dyDescent="0.25">
      <c r="A43" s="33">
        <v>3141</v>
      </c>
      <c r="B43" s="33" t="s">
        <v>42</v>
      </c>
      <c r="C43" s="34"/>
      <c r="D43" s="42">
        <v>650000</v>
      </c>
      <c r="E43" s="55">
        <v>650000</v>
      </c>
      <c r="F43" s="42">
        <v>0</v>
      </c>
      <c r="G43" s="36">
        <v>650000</v>
      </c>
      <c r="H43" s="37"/>
      <c r="I43" s="7"/>
    </row>
    <row r="44" spans="1:9" x14ac:dyDescent="0.25">
      <c r="A44" s="33">
        <v>3141</v>
      </c>
      <c r="B44" s="33" t="s">
        <v>36</v>
      </c>
      <c r="C44" s="34"/>
      <c r="D44" s="42">
        <v>500</v>
      </c>
      <c r="E44" s="55">
        <v>500</v>
      </c>
      <c r="F44" s="42">
        <v>500</v>
      </c>
      <c r="G44" s="36"/>
      <c r="H44" s="37"/>
      <c r="I44" s="7"/>
    </row>
    <row r="45" spans="1:9" x14ac:dyDescent="0.25">
      <c r="A45" s="33">
        <v>3141</v>
      </c>
      <c r="B45" s="33" t="s">
        <v>43</v>
      </c>
      <c r="C45" s="34"/>
      <c r="D45" s="42">
        <v>55000</v>
      </c>
      <c r="E45" s="55">
        <v>55000</v>
      </c>
      <c r="F45" s="42">
        <v>55000</v>
      </c>
      <c r="G45" s="36"/>
      <c r="H45" s="37"/>
      <c r="I45" s="7"/>
    </row>
    <row r="46" spans="1:9" x14ac:dyDescent="0.25">
      <c r="A46" s="33">
        <v>3141</v>
      </c>
      <c r="B46" s="33" t="s">
        <v>32</v>
      </c>
      <c r="C46" s="34">
        <v>26323</v>
      </c>
      <c r="D46" s="42">
        <v>27000</v>
      </c>
      <c r="E46" s="55">
        <v>27000</v>
      </c>
      <c r="F46" s="42">
        <v>27000</v>
      </c>
      <c r="G46" s="36"/>
      <c r="H46" s="37"/>
      <c r="I46" s="7"/>
    </row>
    <row r="47" spans="1:9" x14ac:dyDescent="0.25">
      <c r="A47" s="33">
        <v>3141</v>
      </c>
      <c r="B47" s="33" t="s">
        <v>44</v>
      </c>
      <c r="C47" s="34">
        <v>7883</v>
      </c>
      <c r="D47" s="42">
        <v>10000</v>
      </c>
      <c r="E47" s="55">
        <v>10000</v>
      </c>
      <c r="F47" s="42">
        <v>10000</v>
      </c>
      <c r="G47" s="36"/>
      <c r="H47" s="37"/>
      <c r="I47" s="7"/>
    </row>
    <row r="48" spans="1:9" x14ac:dyDescent="0.25">
      <c r="A48" s="33">
        <v>3141</v>
      </c>
      <c r="B48" s="33" t="s">
        <v>13</v>
      </c>
      <c r="C48" s="34">
        <v>69536</v>
      </c>
      <c r="D48" s="42">
        <v>75000</v>
      </c>
      <c r="E48" s="55">
        <v>75000</v>
      </c>
      <c r="F48" s="42">
        <v>75000</v>
      </c>
      <c r="G48" s="36"/>
      <c r="H48" s="37"/>
      <c r="I48" s="7"/>
    </row>
    <row r="49" spans="1:9" x14ac:dyDescent="0.25">
      <c r="A49" s="33">
        <v>3141</v>
      </c>
      <c r="B49" s="33" t="s">
        <v>16</v>
      </c>
      <c r="C49" s="34">
        <v>11067</v>
      </c>
      <c r="D49" s="42">
        <v>15000</v>
      </c>
      <c r="E49" s="55">
        <v>15000</v>
      </c>
      <c r="F49" s="42">
        <v>15000</v>
      </c>
      <c r="G49" s="36"/>
      <c r="H49" s="37"/>
      <c r="I49" s="7"/>
    </row>
    <row r="50" spans="1:9" x14ac:dyDescent="0.25">
      <c r="A50" s="33">
        <v>3141</v>
      </c>
      <c r="B50" s="33" t="s">
        <v>40</v>
      </c>
      <c r="C50" s="34">
        <f>5068+4016+300</f>
        <v>9384</v>
      </c>
      <c r="D50" s="42">
        <v>10000</v>
      </c>
      <c r="E50" s="55">
        <v>10000</v>
      </c>
      <c r="F50" s="42">
        <v>10000</v>
      </c>
      <c r="G50" s="36"/>
      <c r="H50" s="37"/>
      <c r="I50" s="7"/>
    </row>
    <row r="51" spans="1:9" x14ac:dyDescent="0.25">
      <c r="A51" s="33">
        <v>3141</v>
      </c>
      <c r="B51" s="33" t="s">
        <v>24</v>
      </c>
      <c r="C51" s="34">
        <v>15992</v>
      </c>
      <c r="D51" s="42">
        <v>15000</v>
      </c>
      <c r="E51" s="55">
        <v>15000</v>
      </c>
      <c r="F51" s="42">
        <v>15000</v>
      </c>
      <c r="G51" s="36"/>
      <c r="H51" s="37"/>
      <c r="I51" s="7"/>
    </row>
    <row r="52" spans="1:9" x14ac:dyDescent="0.25">
      <c r="A52" s="33">
        <v>3141</v>
      </c>
      <c r="B52" s="33" t="s">
        <v>33</v>
      </c>
      <c r="C52" s="34">
        <v>72240</v>
      </c>
      <c r="D52" s="42">
        <v>96688</v>
      </c>
      <c r="E52" s="55">
        <v>96688</v>
      </c>
      <c r="F52" s="42">
        <v>96688</v>
      </c>
      <c r="G52" s="36"/>
      <c r="H52" s="37"/>
      <c r="I52" s="7"/>
    </row>
    <row r="53" spans="1:9" s="3" customFormat="1" x14ac:dyDescent="0.25">
      <c r="A53" s="29">
        <v>3141</v>
      </c>
      <c r="B53" s="29" t="s">
        <v>34</v>
      </c>
      <c r="C53" s="38">
        <f>SUM(C43:C52)</f>
        <v>212425</v>
      </c>
      <c r="D53" s="39">
        <f>SUM(D43:D52)</f>
        <v>954188</v>
      </c>
      <c r="E53" s="56">
        <f>SUM(E43:E52)</f>
        <v>954188</v>
      </c>
      <c r="F53" s="39">
        <f>SUM(F43:F52)</f>
        <v>304188</v>
      </c>
      <c r="G53" s="39">
        <f>SUM(G43:G52)</f>
        <v>650000</v>
      </c>
      <c r="H53" s="31"/>
      <c r="I53" s="9"/>
    </row>
    <row r="54" spans="1:9" s="3" customFormat="1" x14ac:dyDescent="0.25">
      <c r="A54" s="29" t="s">
        <v>45</v>
      </c>
      <c r="B54" s="29"/>
      <c r="C54" s="38"/>
      <c r="D54" s="41"/>
      <c r="E54" s="57"/>
      <c r="F54" s="39"/>
      <c r="G54" s="41"/>
      <c r="H54" s="40"/>
      <c r="I54" s="9"/>
    </row>
    <row r="55" spans="1:9" x14ac:dyDescent="0.25">
      <c r="A55" s="33">
        <v>3143</v>
      </c>
      <c r="B55" s="33" t="s">
        <v>43</v>
      </c>
      <c r="C55" s="34"/>
      <c r="D55" s="42">
        <v>5000</v>
      </c>
      <c r="E55" s="55">
        <v>5000</v>
      </c>
      <c r="F55" s="42">
        <v>5000</v>
      </c>
      <c r="G55" s="36"/>
      <c r="H55" s="37"/>
      <c r="I55" s="7"/>
    </row>
    <row r="56" spans="1:9" x14ac:dyDescent="0.25">
      <c r="A56" s="33">
        <v>3143</v>
      </c>
      <c r="B56" s="33" t="s">
        <v>46</v>
      </c>
      <c r="C56" s="34"/>
      <c r="D56" s="42">
        <v>0</v>
      </c>
      <c r="E56" s="55">
        <v>0</v>
      </c>
      <c r="F56" s="42">
        <v>0</v>
      </c>
      <c r="G56" s="36"/>
      <c r="H56" s="37"/>
      <c r="I56" s="7"/>
    </row>
    <row r="57" spans="1:9" x14ac:dyDescent="0.25">
      <c r="A57" s="33">
        <v>3143</v>
      </c>
      <c r="B57" s="33" t="s">
        <v>32</v>
      </c>
      <c r="C57" s="34">
        <v>1880</v>
      </c>
      <c r="D57" s="42">
        <v>2000</v>
      </c>
      <c r="E57" s="55">
        <v>2000</v>
      </c>
      <c r="F57" s="42">
        <v>2000</v>
      </c>
      <c r="G57" s="36"/>
      <c r="H57" s="37"/>
      <c r="I57" s="7"/>
    </row>
    <row r="58" spans="1:9" x14ac:dyDescent="0.25">
      <c r="A58" s="33">
        <v>3143</v>
      </c>
      <c r="B58" s="33" t="s">
        <v>13</v>
      </c>
      <c r="C58" s="34">
        <v>19700</v>
      </c>
      <c r="D58" s="42">
        <v>20000</v>
      </c>
      <c r="E58" s="55">
        <v>20000</v>
      </c>
      <c r="F58" s="42">
        <v>20000</v>
      </c>
      <c r="G58" s="36"/>
      <c r="H58" s="37"/>
      <c r="I58" s="7"/>
    </row>
    <row r="59" spans="1:9" x14ac:dyDescent="0.25">
      <c r="A59" s="33">
        <v>3143</v>
      </c>
      <c r="B59" s="33" t="s">
        <v>39</v>
      </c>
      <c r="C59" s="34"/>
      <c r="D59" s="42">
        <v>0</v>
      </c>
      <c r="E59" s="55">
        <v>0</v>
      </c>
      <c r="F59" s="42">
        <v>0</v>
      </c>
      <c r="G59" s="36"/>
      <c r="H59" s="37"/>
      <c r="I59" s="7"/>
    </row>
    <row r="60" spans="1:9" x14ac:dyDescent="0.25">
      <c r="A60" s="33">
        <v>3143</v>
      </c>
      <c r="B60" s="33" t="s">
        <v>40</v>
      </c>
      <c r="C60" s="34">
        <v>829</v>
      </c>
      <c r="D60" s="42">
        <v>1000</v>
      </c>
      <c r="E60" s="55">
        <v>1000</v>
      </c>
      <c r="F60" s="42">
        <v>1000</v>
      </c>
      <c r="G60" s="36"/>
      <c r="H60" s="37"/>
      <c r="I60" s="7"/>
    </row>
    <row r="61" spans="1:9" x14ac:dyDescent="0.25">
      <c r="A61" s="33">
        <v>3143</v>
      </c>
      <c r="B61" s="33" t="s">
        <v>37</v>
      </c>
      <c r="C61" s="34"/>
      <c r="D61" s="42">
        <v>0</v>
      </c>
      <c r="E61" s="55">
        <v>0</v>
      </c>
      <c r="F61" s="42">
        <v>0</v>
      </c>
      <c r="G61" s="43">
        <v>25000</v>
      </c>
      <c r="H61" s="37" t="s">
        <v>64</v>
      </c>
      <c r="I61" s="7"/>
    </row>
    <row r="62" spans="1:9" x14ac:dyDescent="0.25">
      <c r="A62" s="33">
        <v>3143</v>
      </c>
      <c r="B62" s="33" t="s">
        <v>24</v>
      </c>
      <c r="C62" s="34"/>
      <c r="D62" s="42">
        <v>5000</v>
      </c>
      <c r="E62" s="55">
        <v>5000</v>
      </c>
      <c r="F62" s="42">
        <v>5000</v>
      </c>
      <c r="G62" s="36"/>
      <c r="H62" s="44"/>
      <c r="I62" s="7"/>
    </row>
    <row r="63" spans="1:9" x14ac:dyDescent="0.25">
      <c r="A63" s="33">
        <v>3143</v>
      </c>
      <c r="B63" s="33" t="s">
        <v>47</v>
      </c>
      <c r="C63" s="34"/>
      <c r="D63" s="42">
        <v>5000</v>
      </c>
      <c r="E63" s="55">
        <v>5000</v>
      </c>
      <c r="F63" s="42">
        <v>5000</v>
      </c>
      <c r="G63" s="36"/>
      <c r="H63" s="44"/>
      <c r="I63" s="7"/>
    </row>
    <row r="64" spans="1:9" x14ac:dyDescent="0.25">
      <c r="A64" s="33">
        <v>3143</v>
      </c>
      <c r="B64" s="33" t="s">
        <v>33</v>
      </c>
      <c r="C64" s="34">
        <v>18780</v>
      </c>
      <c r="D64" s="42">
        <v>22536</v>
      </c>
      <c r="E64" s="55">
        <v>22536</v>
      </c>
      <c r="F64" s="42">
        <v>22536</v>
      </c>
      <c r="G64" s="36"/>
      <c r="H64" s="44"/>
      <c r="I64" s="7"/>
    </row>
    <row r="65" spans="1:9" s="3" customFormat="1" x14ac:dyDescent="0.25">
      <c r="A65" s="27">
        <v>3143</v>
      </c>
      <c r="B65" s="29" t="s">
        <v>34</v>
      </c>
      <c r="C65" s="38">
        <f>SUM(C55:C64)</f>
        <v>41189</v>
      </c>
      <c r="D65" s="31">
        <f>SUM(D55:D64)</f>
        <v>60536</v>
      </c>
      <c r="E65" s="56">
        <f>SUM(E55:E64)</f>
        <v>60536</v>
      </c>
      <c r="F65" s="31">
        <f>SUM(F55:F64)</f>
        <v>60536</v>
      </c>
      <c r="G65" s="31">
        <f>SUM(G55:G64)</f>
        <v>25000</v>
      </c>
      <c r="H65" s="31"/>
      <c r="I65" s="5"/>
    </row>
    <row r="66" spans="1:9" x14ac:dyDescent="0.25">
      <c r="A66" s="32"/>
      <c r="B66" s="33"/>
      <c r="C66" s="34"/>
      <c r="D66" s="37"/>
      <c r="E66" s="58"/>
      <c r="F66" s="35"/>
      <c r="G66" s="37"/>
      <c r="H66" s="37"/>
      <c r="I66" s="7"/>
    </row>
    <row r="67" spans="1:9" s="3" customFormat="1" x14ac:dyDescent="0.25">
      <c r="A67" s="27"/>
      <c r="B67" s="29" t="s">
        <v>48</v>
      </c>
      <c r="C67" s="38">
        <f>C27+C41+C53+C65</f>
        <v>1752739</v>
      </c>
      <c r="D67" s="31">
        <f>SUM(F67:G67)</f>
        <v>2812200</v>
      </c>
      <c r="E67" s="56">
        <f>E27+E41+E53+E65-G27-G41-G53-G65</f>
        <v>2000000</v>
      </c>
      <c r="F67" s="45">
        <f>F65+F53+F41+F27</f>
        <v>2081100</v>
      </c>
      <c r="G67" s="31">
        <f>G65+G53+G41+G27</f>
        <v>731100</v>
      </c>
      <c r="H67" s="31"/>
      <c r="I67" s="9"/>
    </row>
    <row r="68" spans="1:9" x14ac:dyDescent="0.25">
      <c r="A68" s="32"/>
      <c r="B68" s="46" t="s">
        <v>49</v>
      </c>
      <c r="C68" s="47"/>
      <c r="D68" s="32"/>
      <c r="E68" s="32"/>
      <c r="F68" s="45"/>
      <c r="G68" s="32"/>
      <c r="H68" s="32"/>
    </row>
    <row r="69" spans="1:9" x14ac:dyDescent="0.25">
      <c r="A69" s="32"/>
      <c r="B69" s="46" t="s">
        <v>50</v>
      </c>
      <c r="C69" s="47"/>
      <c r="D69" s="26"/>
      <c r="E69" s="26"/>
      <c r="F69" s="45">
        <f>SUM(F67:F68)</f>
        <v>2081100</v>
      </c>
      <c r="G69" s="32"/>
      <c r="H69" s="35"/>
      <c r="I69" s="2"/>
    </row>
    <row r="70" spans="1:9" x14ac:dyDescent="0.25">
      <c r="A70" s="32"/>
      <c r="B70" s="46" t="s">
        <v>51</v>
      </c>
      <c r="C70" s="47"/>
      <c r="D70" s="48"/>
      <c r="E70" s="48"/>
      <c r="F70" s="45">
        <f>F26+F40+F52+F64</f>
        <v>286156</v>
      </c>
      <c r="G70" s="49"/>
      <c r="H70" s="32"/>
    </row>
    <row r="71" spans="1:9" x14ac:dyDescent="0.25">
      <c r="A71" s="32"/>
      <c r="B71" s="46" t="s">
        <v>54</v>
      </c>
      <c r="C71" s="47"/>
      <c r="D71" s="32"/>
      <c r="E71" s="32"/>
      <c r="F71" s="50">
        <f>2100000-F69</f>
        <v>18900</v>
      </c>
      <c r="G71" s="32"/>
      <c r="H71" s="32"/>
    </row>
    <row r="72" spans="1:9" x14ac:dyDescent="0.25">
      <c r="A72" s="32"/>
      <c r="B72" s="51"/>
      <c r="C72" s="51"/>
      <c r="D72" s="32"/>
      <c r="E72" s="32"/>
      <c r="F72" s="49"/>
      <c r="G72" s="49"/>
      <c r="H72" s="32"/>
    </row>
    <row r="73" spans="1:9" x14ac:dyDescent="0.25">
      <c r="A73" s="32"/>
      <c r="B73" s="33"/>
      <c r="C73" s="33"/>
      <c r="D73" s="32"/>
      <c r="E73" s="32"/>
      <c r="F73" s="35"/>
      <c r="G73" s="32"/>
      <c r="H73" s="32"/>
    </row>
    <row r="74" spans="1:9" x14ac:dyDescent="0.25">
      <c r="A74" s="32" t="s">
        <v>52</v>
      </c>
      <c r="B74" s="33"/>
      <c r="C74" s="33"/>
      <c r="D74" s="32"/>
      <c r="E74" s="32"/>
      <c r="F74" s="35"/>
      <c r="G74" s="32"/>
      <c r="H74" s="32" t="s">
        <v>53</v>
      </c>
    </row>
    <row r="75" spans="1:9" x14ac:dyDescent="0.25">
      <c r="A75" s="32"/>
      <c r="B75" s="33"/>
      <c r="C75" s="33"/>
      <c r="D75" s="32"/>
      <c r="E75" s="32"/>
      <c r="F75" s="35"/>
      <c r="G75" s="32"/>
      <c r="H75" s="32"/>
    </row>
    <row r="76" spans="1:9" x14ac:dyDescent="0.25">
      <c r="A76" s="32"/>
      <c r="B76" s="33"/>
      <c r="C76" s="33"/>
      <c r="D76" s="32"/>
      <c r="E76" s="32"/>
      <c r="F76" s="35"/>
      <c r="G76" s="32"/>
      <c r="H76" s="32"/>
    </row>
    <row r="77" spans="1:9" x14ac:dyDescent="0.25">
      <c r="A77" s="32"/>
      <c r="B77" s="33"/>
      <c r="C77" s="33"/>
      <c r="D77" s="32"/>
      <c r="E77" s="32"/>
      <c r="F77" s="35"/>
      <c r="G77" s="32"/>
      <c r="H77" s="32"/>
    </row>
    <row r="78" spans="1:9" x14ac:dyDescent="0.25">
      <c r="A78" s="32" t="s">
        <v>61</v>
      </c>
      <c r="B78" s="33"/>
      <c r="C78" s="33"/>
      <c r="D78" s="32"/>
      <c r="E78" s="32"/>
      <c r="F78" s="35"/>
      <c r="G78" s="32"/>
      <c r="H78" s="32"/>
    </row>
    <row r="80" spans="1:9" x14ac:dyDescent="0.25">
      <c r="A80" s="1" t="s">
        <v>62</v>
      </c>
    </row>
  </sheetData>
  <sheetProtection selectLockedCells="1" selectUnlockedCells="1"/>
  <mergeCells count="3">
    <mergeCell ref="A1:B1"/>
    <mergeCell ref="F1:G1"/>
    <mergeCell ref="B2:F2"/>
  </mergeCells>
  <pageMargins left="0.27569444444444446" right="0.2361111111111111" top="0.55138888888888893" bottom="0.78749999999999998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pane ySplit="4" topLeftCell="A53" activePane="bottomLeft" state="frozen"/>
      <selection pane="bottomLeft" activeCell="I5" sqref="I5"/>
    </sheetView>
  </sheetViews>
  <sheetFormatPr defaultRowHeight="15.75" x14ac:dyDescent="0.25"/>
  <cols>
    <col min="1" max="1" width="9" style="1"/>
    <col min="2" max="2" width="22.125" style="21" customWidth="1"/>
    <col min="3" max="3" width="15.5" style="1" customWidth="1"/>
    <col min="4" max="4" width="15.375" style="2" customWidth="1"/>
    <col min="5" max="5" width="14.375" style="1" customWidth="1"/>
    <col min="6" max="6" width="15.625" style="81" bestFit="1" customWidth="1"/>
    <col min="7" max="7" width="14.375" style="1" customWidth="1"/>
    <col min="8" max="9" width="14.375" style="1" bestFit="1" customWidth="1"/>
    <col min="10" max="16384" width="9" style="1"/>
  </cols>
  <sheetData>
    <row r="1" spans="1:9" s="3" customFormat="1" x14ac:dyDescent="0.25">
      <c r="A1" s="100" t="s">
        <v>0</v>
      </c>
      <c r="B1" s="100"/>
      <c r="C1" s="3" t="s">
        <v>1</v>
      </c>
      <c r="D1" s="101" t="s">
        <v>56</v>
      </c>
      <c r="E1" s="101"/>
      <c r="F1" s="79"/>
    </row>
    <row r="2" spans="1:9" s="3" customFormat="1" x14ac:dyDescent="0.25">
      <c r="B2" s="102" t="s">
        <v>2</v>
      </c>
      <c r="C2" s="102"/>
      <c r="D2" s="102"/>
      <c r="F2" s="80"/>
    </row>
    <row r="3" spans="1:9" s="3" customFormat="1" x14ac:dyDescent="0.25">
      <c r="B3" s="20"/>
      <c r="F3" s="80"/>
    </row>
    <row r="4" spans="1:9" s="3" customFormat="1" x14ac:dyDescent="0.25">
      <c r="B4" s="20"/>
      <c r="C4" s="3" t="s">
        <v>68</v>
      </c>
      <c r="D4" s="5" t="s">
        <v>69</v>
      </c>
      <c r="E4" s="3" t="s">
        <v>70</v>
      </c>
      <c r="F4" s="83" t="s">
        <v>71</v>
      </c>
      <c r="G4" s="59" t="s">
        <v>72</v>
      </c>
      <c r="H4" s="61" t="s">
        <v>73</v>
      </c>
      <c r="I4" s="59" t="s">
        <v>74</v>
      </c>
    </row>
    <row r="5" spans="1:9" s="3" customFormat="1" x14ac:dyDescent="0.25">
      <c r="A5" s="3" t="s">
        <v>7</v>
      </c>
      <c r="B5" s="20"/>
      <c r="F5" s="80"/>
      <c r="G5" s="59"/>
      <c r="H5" s="59"/>
      <c r="I5" s="59"/>
    </row>
    <row r="6" spans="1:9" x14ac:dyDescent="0.25">
      <c r="A6" s="1">
        <v>3113</v>
      </c>
      <c r="B6" s="21" t="s">
        <v>8</v>
      </c>
      <c r="C6" s="2">
        <v>3000</v>
      </c>
      <c r="D6" s="2">
        <v>3000</v>
      </c>
      <c r="E6" s="6"/>
      <c r="F6" s="81">
        <v>0</v>
      </c>
      <c r="G6" s="63">
        <v>0</v>
      </c>
      <c r="H6" s="63">
        <v>0</v>
      </c>
      <c r="I6" s="64"/>
    </row>
    <row r="7" spans="1:9" x14ac:dyDescent="0.25">
      <c r="A7" s="1">
        <v>3113</v>
      </c>
      <c r="B7" s="21" t="s">
        <v>9</v>
      </c>
      <c r="C7" s="2">
        <v>15000</v>
      </c>
      <c r="D7" s="2">
        <v>15000</v>
      </c>
      <c r="E7" s="6"/>
      <c r="F7" s="81">
        <v>0</v>
      </c>
      <c r="G7" s="63">
        <v>24000</v>
      </c>
      <c r="H7" s="63">
        <v>24000</v>
      </c>
      <c r="I7" s="64"/>
    </row>
    <row r="8" spans="1:9" x14ac:dyDescent="0.25">
      <c r="A8" s="1">
        <v>3113</v>
      </c>
      <c r="B8" s="21" t="s">
        <v>10</v>
      </c>
      <c r="C8" s="2">
        <v>50000</v>
      </c>
      <c r="D8" s="2">
        <v>50000</v>
      </c>
      <c r="E8" s="6"/>
      <c r="F8" s="81">
        <v>0</v>
      </c>
      <c r="G8" s="63">
        <v>5000</v>
      </c>
      <c r="H8" s="63">
        <v>5000</v>
      </c>
      <c r="I8" s="64"/>
    </row>
    <row r="9" spans="1:9" x14ac:dyDescent="0.25">
      <c r="A9" s="1">
        <v>3113</v>
      </c>
      <c r="B9" s="21" t="s">
        <v>11</v>
      </c>
      <c r="C9" s="2">
        <v>50000</v>
      </c>
      <c r="D9" s="2">
        <v>50000</v>
      </c>
      <c r="E9" s="6"/>
      <c r="F9" s="81">
        <v>55812</v>
      </c>
      <c r="G9" s="63">
        <v>10000</v>
      </c>
      <c r="H9" s="63">
        <v>10000</v>
      </c>
      <c r="I9" s="64"/>
    </row>
    <row r="10" spans="1:9" x14ac:dyDescent="0.25">
      <c r="A10" s="1">
        <v>3113</v>
      </c>
      <c r="B10" s="21" t="s">
        <v>12</v>
      </c>
      <c r="C10" s="2">
        <v>89000</v>
      </c>
      <c r="D10" s="2">
        <v>89000</v>
      </c>
      <c r="E10" s="6"/>
      <c r="F10" s="81">
        <v>91155</v>
      </c>
      <c r="G10" s="63">
        <v>92000</v>
      </c>
      <c r="H10" s="63">
        <v>92000</v>
      </c>
      <c r="I10" s="64"/>
    </row>
    <row r="11" spans="1:9" x14ac:dyDescent="0.25">
      <c r="A11" s="1">
        <v>3113</v>
      </c>
      <c r="B11" s="21" t="s">
        <v>13</v>
      </c>
      <c r="C11" s="2">
        <v>46000</v>
      </c>
      <c r="D11" s="2">
        <v>40000</v>
      </c>
      <c r="E11" s="6">
        <v>6000</v>
      </c>
      <c r="F11" s="81">
        <f>39054-6000</f>
        <v>33054</v>
      </c>
      <c r="G11" s="63">
        <v>40000</v>
      </c>
      <c r="H11" s="63">
        <v>34000</v>
      </c>
      <c r="I11" s="64">
        <v>6000</v>
      </c>
    </row>
    <row r="12" spans="1:9" x14ac:dyDescent="0.25">
      <c r="A12" s="1">
        <v>3113</v>
      </c>
      <c r="B12" s="21" t="s">
        <v>15</v>
      </c>
      <c r="C12" s="2">
        <v>2000</v>
      </c>
      <c r="D12" s="2">
        <v>2000</v>
      </c>
      <c r="E12" s="6"/>
      <c r="F12" s="84">
        <v>1978</v>
      </c>
      <c r="G12" s="63">
        <v>2000</v>
      </c>
      <c r="H12" s="63">
        <v>2000</v>
      </c>
      <c r="I12" s="64"/>
    </row>
    <row r="13" spans="1:9" x14ac:dyDescent="0.25">
      <c r="A13" s="1">
        <v>3113</v>
      </c>
      <c r="B13" s="21" t="s">
        <v>16</v>
      </c>
      <c r="C13" s="2">
        <v>20000</v>
      </c>
      <c r="D13" s="2">
        <v>20000</v>
      </c>
      <c r="E13" s="6"/>
      <c r="F13" s="84">
        <v>30292</v>
      </c>
      <c r="G13" s="63">
        <v>30500</v>
      </c>
      <c r="H13" s="63">
        <v>30500</v>
      </c>
      <c r="I13" s="64"/>
    </row>
    <row r="14" spans="1:9" x14ac:dyDescent="0.25">
      <c r="A14" s="1">
        <v>3113</v>
      </c>
      <c r="B14" s="21" t="s">
        <v>17</v>
      </c>
      <c r="C14" s="2">
        <v>20000</v>
      </c>
      <c r="D14" s="2">
        <v>19900</v>
      </c>
      <c r="E14" s="6">
        <v>100</v>
      </c>
      <c r="F14" s="84">
        <v>0</v>
      </c>
    </row>
    <row r="15" spans="1:9" x14ac:dyDescent="0.25">
      <c r="A15" s="1">
        <v>3113</v>
      </c>
      <c r="B15" s="21" t="s">
        <v>19</v>
      </c>
      <c r="C15" s="2">
        <v>0</v>
      </c>
      <c r="D15" s="2">
        <v>0</v>
      </c>
      <c r="E15" s="6"/>
      <c r="F15" s="84">
        <v>19278</v>
      </c>
      <c r="G15" s="63">
        <v>14000</v>
      </c>
      <c r="H15" s="63">
        <v>14000</v>
      </c>
      <c r="I15" s="64"/>
    </row>
    <row r="16" spans="1:9" x14ac:dyDescent="0.25">
      <c r="A16" s="1">
        <v>3113</v>
      </c>
      <c r="B16" s="21" t="s">
        <v>20</v>
      </c>
      <c r="C16" s="2">
        <v>55000</v>
      </c>
      <c r="D16" s="2">
        <v>55000</v>
      </c>
      <c r="E16" s="6"/>
      <c r="F16" s="84">
        <v>36456</v>
      </c>
      <c r="G16" s="63">
        <v>40000</v>
      </c>
      <c r="H16" s="63">
        <v>40000</v>
      </c>
      <c r="I16" s="64"/>
    </row>
    <row r="17" spans="1:9" x14ac:dyDescent="0.25">
      <c r="A17" s="1">
        <v>3113</v>
      </c>
      <c r="B17" s="21" t="s">
        <v>21</v>
      </c>
      <c r="C17" s="2">
        <v>5000</v>
      </c>
      <c r="D17" s="2">
        <v>5000</v>
      </c>
      <c r="E17" s="6"/>
      <c r="F17" s="84">
        <v>518</v>
      </c>
      <c r="G17" s="63">
        <v>500</v>
      </c>
      <c r="H17" s="63">
        <v>500</v>
      </c>
      <c r="I17" s="64"/>
    </row>
    <row r="18" spans="1:9" x14ac:dyDescent="0.25">
      <c r="A18" s="1">
        <v>3113</v>
      </c>
      <c r="B18" s="21" t="s">
        <v>22</v>
      </c>
      <c r="C18" s="2">
        <v>170000</v>
      </c>
      <c r="D18" s="2">
        <v>170000</v>
      </c>
      <c r="E18" s="6"/>
      <c r="F18" s="84">
        <f>253065-100</f>
        <v>252965</v>
      </c>
      <c r="G18" s="63">
        <v>255000</v>
      </c>
      <c r="H18" s="63">
        <v>254900</v>
      </c>
      <c r="I18" s="64"/>
    </row>
    <row r="19" spans="1:9" x14ac:dyDescent="0.25">
      <c r="A19" s="1">
        <v>3113</v>
      </c>
      <c r="B19" s="21" t="s">
        <v>23</v>
      </c>
      <c r="C19" s="2">
        <v>67000</v>
      </c>
      <c r="D19" s="2">
        <v>67000</v>
      </c>
      <c r="E19" s="6"/>
      <c r="F19" s="84">
        <v>0</v>
      </c>
    </row>
    <row r="20" spans="1:9" x14ac:dyDescent="0.25">
      <c r="A20" s="1">
        <v>3113</v>
      </c>
      <c r="B20" s="21" t="s">
        <v>24</v>
      </c>
      <c r="C20" s="2">
        <v>160000</v>
      </c>
      <c r="D20" s="2">
        <v>160000</v>
      </c>
      <c r="E20" s="6"/>
      <c r="F20" s="84">
        <v>10179</v>
      </c>
      <c r="G20" s="63">
        <v>12000</v>
      </c>
      <c r="H20" s="63">
        <v>12000</v>
      </c>
      <c r="I20" s="64"/>
    </row>
    <row r="21" spans="1:9" x14ac:dyDescent="0.25">
      <c r="A21" s="1">
        <v>3113</v>
      </c>
      <c r="B21" s="21" t="s">
        <v>25</v>
      </c>
      <c r="C21" s="2">
        <v>5000</v>
      </c>
      <c r="D21" s="2">
        <v>5000</v>
      </c>
      <c r="E21" s="6"/>
      <c r="F21" s="84">
        <v>31058</v>
      </c>
      <c r="G21" s="63">
        <v>37000</v>
      </c>
      <c r="H21" s="63">
        <v>37000</v>
      </c>
      <c r="I21" s="64">
        <v>100</v>
      </c>
    </row>
    <row r="22" spans="1:9" x14ac:dyDescent="0.25">
      <c r="A22" s="1">
        <v>3113</v>
      </c>
      <c r="B22" s="21" t="s">
        <v>26</v>
      </c>
      <c r="C22" s="2">
        <v>10000</v>
      </c>
      <c r="D22" s="2">
        <v>10000</v>
      </c>
      <c r="E22" s="6"/>
      <c r="F22" s="84">
        <v>8566</v>
      </c>
      <c r="G22" s="63">
        <v>8944</v>
      </c>
      <c r="H22" s="63">
        <v>8944</v>
      </c>
      <c r="I22" s="64"/>
    </row>
    <row r="23" spans="1:9" x14ac:dyDescent="0.25">
      <c r="A23" s="1">
        <v>3113</v>
      </c>
      <c r="B23" s="21" t="s">
        <v>27</v>
      </c>
      <c r="C23" s="2">
        <v>405000</v>
      </c>
      <c r="D23" s="2">
        <v>405000</v>
      </c>
      <c r="E23" s="6"/>
      <c r="F23" s="84">
        <v>629016</v>
      </c>
      <c r="G23" s="63">
        <v>630000</v>
      </c>
      <c r="H23" s="63">
        <v>630000</v>
      </c>
      <c r="I23" s="64"/>
    </row>
    <row r="24" spans="1:9" x14ac:dyDescent="0.25">
      <c r="A24" s="1">
        <v>3113</v>
      </c>
      <c r="B24" s="21" t="s">
        <v>28</v>
      </c>
      <c r="C24" s="2">
        <v>0</v>
      </c>
      <c r="D24" s="2">
        <v>0</v>
      </c>
      <c r="E24" s="6"/>
      <c r="F24" s="84">
        <v>0</v>
      </c>
      <c r="G24" s="63">
        <v>0</v>
      </c>
      <c r="H24" s="63">
        <v>0</v>
      </c>
      <c r="I24" s="64"/>
    </row>
    <row r="25" spans="1:9" x14ac:dyDescent="0.25">
      <c r="A25" s="1">
        <v>3113</v>
      </c>
      <c r="B25" s="21" t="s">
        <v>29</v>
      </c>
      <c r="C25" s="2">
        <v>30000</v>
      </c>
      <c r="D25" s="2">
        <v>30000</v>
      </c>
      <c r="E25" s="6"/>
      <c r="F25" s="84">
        <v>8897</v>
      </c>
    </row>
    <row r="26" spans="1:9" x14ac:dyDescent="0.25">
      <c r="A26" s="1">
        <v>3113</v>
      </c>
      <c r="B26" s="21" t="s">
        <v>30</v>
      </c>
      <c r="C26" s="2">
        <v>145000</v>
      </c>
      <c r="D26" s="2">
        <v>145000</v>
      </c>
      <c r="E26" s="6"/>
      <c r="F26" s="84">
        <v>226445</v>
      </c>
      <c r="G26" s="63">
        <v>226800</v>
      </c>
      <c r="H26" s="63">
        <v>226800</v>
      </c>
      <c r="I26" s="64"/>
    </row>
    <row r="27" spans="1:9" x14ac:dyDescent="0.25">
      <c r="A27" s="1">
        <v>3113</v>
      </c>
      <c r="B27" s="21" t="s">
        <v>31</v>
      </c>
      <c r="C27" s="2">
        <v>8000</v>
      </c>
      <c r="D27" s="2">
        <v>8000</v>
      </c>
      <c r="E27" s="6"/>
      <c r="F27" s="81">
        <v>26511</v>
      </c>
      <c r="G27" s="63">
        <v>8000</v>
      </c>
      <c r="H27" s="63">
        <v>8000</v>
      </c>
      <c r="I27" s="64"/>
    </row>
    <row r="28" spans="1:9" x14ac:dyDescent="0.25">
      <c r="A28" s="1">
        <v>3113</v>
      </c>
      <c r="B28" s="21" t="s">
        <v>32</v>
      </c>
      <c r="C28" s="2">
        <v>25000</v>
      </c>
      <c r="D28" s="2">
        <v>25000</v>
      </c>
      <c r="E28" s="6"/>
      <c r="F28" s="81">
        <v>10991</v>
      </c>
      <c r="G28" s="63">
        <v>11000</v>
      </c>
      <c r="H28" s="63">
        <v>11000</v>
      </c>
      <c r="I28" s="64"/>
    </row>
    <row r="29" spans="1:9" x14ac:dyDescent="0.25">
      <c r="A29" s="1">
        <v>3113</v>
      </c>
      <c r="B29" s="21" t="s">
        <v>33</v>
      </c>
      <c r="C29" s="2">
        <v>40896</v>
      </c>
      <c r="D29" s="2">
        <v>40896</v>
      </c>
      <c r="E29" s="6"/>
      <c r="F29" s="81">
        <v>40896</v>
      </c>
      <c r="G29" s="63">
        <v>40896</v>
      </c>
      <c r="H29" s="63">
        <v>40896</v>
      </c>
      <c r="I29" s="64"/>
    </row>
    <row r="30" spans="1:9" s="3" customFormat="1" x14ac:dyDescent="0.25">
      <c r="A30" s="3">
        <v>3113</v>
      </c>
      <c r="B30" s="20" t="s">
        <v>34</v>
      </c>
      <c r="C30" s="5">
        <f>SUM(D30:E30)</f>
        <v>1420896</v>
      </c>
      <c r="D30" s="5">
        <f>SUM(D6:D29)</f>
        <v>1414796</v>
      </c>
      <c r="E30" s="8">
        <f>SUM(E6:E29)</f>
        <v>6100</v>
      </c>
      <c r="F30" s="80">
        <f>SUM(F6:F29)</f>
        <v>1514067</v>
      </c>
      <c r="G30" s="61">
        <f>SUM(H30:I30)</f>
        <v>1487640</v>
      </c>
      <c r="H30" s="61">
        <f>SUM(H6:H29)</f>
        <v>1481540</v>
      </c>
      <c r="I30" s="61">
        <f>SUM(I6:I29)</f>
        <v>6100</v>
      </c>
    </row>
    <row r="31" spans="1:9" s="3" customFormat="1" x14ac:dyDescent="0.25">
      <c r="A31" s="3" t="s">
        <v>35</v>
      </c>
      <c r="B31" s="20"/>
      <c r="C31" s="9"/>
      <c r="D31" s="5"/>
      <c r="E31" s="10"/>
      <c r="F31" s="80"/>
      <c r="G31" s="67"/>
      <c r="H31" s="61"/>
      <c r="I31" s="67"/>
    </row>
    <row r="32" spans="1:9" x14ac:dyDescent="0.25">
      <c r="A32" s="1">
        <v>3111</v>
      </c>
      <c r="B32" s="21" t="s">
        <v>8</v>
      </c>
      <c r="C32" s="18">
        <v>3000</v>
      </c>
      <c r="D32" s="18">
        <v>3000</v>
      </c>
      <c r="E32" s="6"/>
      <c r="F32" s="81">
        <v>0</v>
      </c>
      <c r="G32" s="63">
        <v>0</v>
      </c>
      <c r="H32" s="63">
        <v>0</v>
      </c>
      <c r="I32" s="64"/>
    </row>
    <row r="33" spans="1:9" x14ac:dyDescent="0.25">
      <c r="A33" s="1">
        <v>3111</v>
      </c>
      <c r="B33" s="21" t="s">
        <v>36</v>
      </c>
      <c r="C33" s="18">
        <v>500</v>
      </c>
      <c r="D33" s="18">
        <v>500</v>
      </c>
      <c r="E33" s="6"/>
      <c r="F33" s="81">
        <v>0</v>
      </c>
      <c r="G33" s="63">
        <v>500</v>
      </c>
      <c r="H33" s="63">
        <v>500</v>
      </c>
      <c r="I33" s="64"/>
    </row>
    <row r="34" spans="1:9" x14ac:dyDescent="0.25">
      <c r="A34" s="1">
        <v>3111</v>
      </c>
      <c r="B34" s="21" t="s">
        <v>10</v>
      </c>
      <c r="C34" s="18">
        <v>10000</v>
      </c>
      <c r="D34" s="18">
        <v>0</v>
      </c>
      <c r="E34" s="6"/>
      <c r="F34" s="81">
        <v>0</v>
      </c>
      <c r="G34" s="63">
        <v>5000</v>
      </c>
      <c r="H34" s="63">
        <v>5000</v>
      </c>
      <c r="I34" s="64"/>
    </row>
    <row r="35" spans="1:9" x14ac:dyDescent="0.25">
      <c r="A35" s="1">
        <v>3111</v>
      </c>
      <c r="B35" s="21" t="s">
        <v>11</v>
      </c>
      <c r="C35" s="18">
        <v>5000</v>
      </c>
      <c r="D35" s="18">
        <v>0</v>
      </c>
      <c r="E35" s="6"/>
      <c r="F35" s="81">
        <v>15748</v>
      </c>
      <c r="G35" s="63">
        <v>15000</v>
      </c>
      <c r="H35" s="63">
        <v>15000</v>
      </c>
      <c r="I35" s="64"/>
    </row>
    <row r="36" spans="1:9" x14ac:dyDescent="0.25">
      <c r="A36" s="1">
        <v>3111</v>
      </c>
      <c r="B36" s="21" t="s">
        <v>32</v>
      </c>
      <c r="C36" s="18">
        <v>5000</v>
      </c>
      <c r="D36" s="18">
        <v>5000</v>
      </c>
      <c r="E36" s="6"/>
      <c r="F36" s="81">
        <v>7521</v>
      </c>
      <c r="G36" s="63">
        <v>8000</v>
      </c>
      <c r="H36" s="63">
        <v>8000</v>
      </c>
      <c r="I36" s="64"/>
    </row>
    <row r="37" spans="1:9" x14ac:dyDescent="0.25">
      <c r="A37" s="1">
        <v>3111</v>
      </c>
      <c r="B37" s="21" t="s">
        <v>13</v>
      </c>
      <c r="C37" s="18">
        <v>35000</v>
      </c>
      <c r="D37" s="18">
        <v>0</v>
      </c>
      <c r="E37" s="6"/>
      <c r="F37" s="81">
        <f>75000-50000</f>
        <v>25000</v>
      </c>
      <c r="G37" s="63">
        <v>60000</v>
      </c>
      <c r="H37" s="63">
        <v>10000</v>
      </c>
      <c r="I37" s="64"/>
    </row>
    <row r="38" spans="1:9" x14ac:dyDescent="0.25">
      <c r="A38" s="1">
        <v>3111</v>
      </c>
      <c r="B38" s="21" t="s">
        <v>37</v>
      </c>
      <c r="C38" s="18">
        <v>0</v>
      </c>
      <c r="D38" s="18">
        <v>0</v>
      </c>
      <c r="E38" s="6">
        <v>50000</v>
      </c>
      <c r="F38" s="81">
        <v>0</v>
      </c>
      <c r="G38" s="63">
        <v>0</v>
      </c>
      <c r="H38" s="63">
        <v>0</v>
      </c>
      <c r="I38" s="64">
        <v>50000</v>
      </c>
    </row>
    <row r="39" spans="1:9" x14ac:dyDescent="0.25">
      <c r="A39" s="1">
        <v>3111</v>
      </c>
      <c r="B39" s="21" t="s">
        <v>15</v>
      </c>
      <c r="C39" s="18">
        <v>0</v>
      </c>
      <c r="D39" s="18">
        <v>0</v>
      </c>
      <c r="E39" s="6"/>
      <c r="F39" s="81">
        <v>0</v>
      </c>
    </row>
    <row r="40" spans="1:9" x14ac:dyDescent="0.25">
      <c r="A40" s="1">
        <v>3111</v>
      </c>
      <c r="B40" s="21" t="s">
        <v>16</v>
      </c>
      <c r="C40" s="18">
        <v>3700</v>
      </c>
      <c r="D40" s="18">
        <v>3700</v>
      </c>
      <c r="E40" s="6"/>
      <c r="F40" s="81">
        <v>2776</v>
      </c>
      <c r="G40" s="63">
        <v>3700</v>
      </c>
      <c r="H40" s="63">
        <v>3700</v>
      </c>
      <c r="I40" s="64"/>
    </row>
    <row r="41" spans="1:9" x14ac:dyDescent="0.25">
      <c r="A41" s="1">
        <v>3111</v>
      </c>
      <c r="B41" s="21" t="s">
        <v>39</v>
      </c>
      <c r="C41" s="18">
        <v>1000</v>
      </c>
      <c r="D41" s="18">
        <v>1000</v>
      </c>
      <c r="E41" s="6"/>
      <c r="F41" s="81">
        <v>500</v>
      </c>
      <c r="G41" s="63">
        <v>500</v>
      </c>
      <c r="H41" s="63">
        <v>500</v>
      </c>
      <c r="I41" s="64"/>
    </row>
    <row r="42" spans="1:9" x14ac:dyDescent="0.25">
      <c r="A42" s="1">
        <v>3111</v>
      </c>
      <c r="B42" s="21" t="s">
        <v>40</v>
      </c>
      <c r="C42" s="18">
        <v>10000</v>
      </c>
      <c r="D42" s="18">
        <v>10000</v>
      </c>
      <c r="E42" s="6"/>
      <c r="F42" s="81">
        <v>5319</v>
      </c>
      <c r="G42" s="63">
        <v>5000</v>
      </c>
      <c r="H42" s="63">
        <v>5000</v>
      </c>
      <c r="I42" s="64"/>
    </row>
    <row r="43" spans="1:9" x14ac:dyDescent="0.25">
      <c r="A43" s="1">
        <v>3111</v>
      </c>
      <c r="B43" s="21" t="s">
        <v>24</v>
      </c>
      <c r="C43" s="18">
        <v>10000</v>
      </c>
      <c r="D43" s="18">
        <v>10000</v>
      </c>
      <c r="E43" s="6"/>
      <c r="F43" s="81">
        <v>0</v>
      </c>
      <c r="G43" s="63">
        <v>5000</v>
      </c>
      <c r="H43" s="63">
        <v>5000</v>
      </c>
      <c r="I43" s="64"/>
    </row>
    <row r="44" spans="1:9" x14ac:dyDescent="0.25">
      <c r="A44" s="1">
        <v>3111</v>
      </c>
      <c r="B44" s="21" t="s">
        <v>33</v>
      </c>
      <c r="C44" s="18">
        <v>126036</v>
      </c>
      <c r="D44" s="18">
        <v>126036</v>
      </c>
      <c r="E44" s="6"/>
      <c r="F44" s="81">
        <v>126036</v>
      </c>
      <c r="G44" s="63">
        <v>126036</v>
      </c>
      <c r="H44" s="63">
        <v>126036</v>
      </c>
      <c r="I44" s="64"/>
    </row>
    <row r="45" spans="1:9" s="3" customFormat="1" x14ac:dyDescent="0.25">
      <c r="A45" s="3">
        <v>3111</v>
      </c>
      <c r="B45" s="20" t="s">
        <v>34</v>
      </c>
      <c r="C45" s="8">
        <f>SUM(D45:E45)</f>
        <v>209236</v>
      </c>
      <c r="D45" s="8">
        <f>SUM(D32:D44)</f>
        <v>159236</v>
      </c>
      <c r="E45" s="8">
        <f>SUM(E32:E44)</f>
        <v>50000</v>
      </c>
      <c r="F45" s="80">
        <f>SUM(F32:F44)</f>
        <v>182900</v>
      </c>
      <c r="G45" s="61">
        <f>SUM(H45:I45)</f>
        <v>228736</v>
      </c>
      <c r="H45" s="61">
        <f>SUM(H32:H44)</f>
        <v>178736</v>
      </c>
      <c r="I45" s="61">
        <f>SUM(I32:I44)</f>
        <v>50000</v>
      </c>
    </row>
    <row r="46" spans="1:9" s="3" customFormat="1" x14ac:dyDescent="0.25">
      <c r="A46" s="3" t="s">
        <v>41</v>
      </c>
      <c r="B46" s="20"/>
      <c r="C46" s="9"/>
      <c r="D46" s="5"/>
      <c r="E46" s="10"/>
      <c r="F46" s="80"/>
      <c r="G46" s="67"/>
      <c r="H46" s="61"/>
      <c r="I46" s="67"/>
    </row>
    <row r="47" spans="1:9" x14ac:dyDescent="0.25">
      <c r="A47" s="1">
        <v>3141</v>
      </c>
      <c r="B47" s="21" t="s">
        <v>42</v>
      </c>
      <c r="C47" s="2">
        <v>650000</v>
      </c>
      <c r="D47" s="2">
        <v>0</v>
      </c>
      <c r="E47" s="6">
        <v>650000</v>
      </c>
      <c r="F47" s="81">
        <v>0</v>
      </c>
      <c r="G47" s="63">
        <v>650000</v>
      </c>
      <c r="H47" s="63">
        <v>0</v>
      </c>
      <c r="I47" s="64">
        <v>650000</v>
      </c>
    </row>
    <row r="48" spans="1:9" x14ac:dyDescent="0.25">
      <c r="A48" s="1">
        <v>3141</v>
      </c>
      <c r="B48" s="21" t="s">
        <v>36</v>
      </c>
      <c r="C48" s="2">
        <v>500</v>
      </c>
      <c r="D48" s="2">
        <v>500</v>
      </c>
      <c r="E48" s="6"/>
      <c r="F48" s="81">
        <v>0</v>
      </c>
      <c r="G48" s="63">
        <v>500</v>
      </c>
      <c r="H48" s="63">
        <v>500</v>
      </c>
      <c r="I48" s="64"/>
    </row>
    <row r="49" spans="1:9" x14ac:dyDescent="0.25">
      <c r="A49" s="1">
        <v>3141</v>
      </c>
      <c r="B49" s="21" t="s">
        <v>43</v>
      </c>
      <c r="C49" s="2">
        <v>20000</v>
      </c>
      <c r="D49" s="2">
        <v>20000</v>
      </c>
      <c r="E49" s="6"/>
      <c r="F49" s="81">
        <v>0</v>
      </c>
      <c r="G49" s="63">
        <v>55000</v>
      </c>
      <c r="H49" s="63">
        <v>55000</v>
      </c>
      <c r="I49" s="64"/>
    </row>
    <row r="50" spans="1:9" x14ac:dyDescent="0.25">
      <c r="A50" s="1">
        <v>3141</v>
      </c>
      <c r="B50" s="21" t="s">
        <v>32</v>
      </c>
      <c r="C50" s="2">
        <v>16000</v>
      </c>
      <c r="D50" s="2">
        <v>16000</v>
      </c>
      <c r="E50" s="6"/>
      <c r="F50" s="81">
        <v>26323</v>
      </c>
      <c r="G50" s="63">
        <v>27000</v>
      </c>
      <c r="H50" s="63">
        <v>27000</v>
      </c>
      <c r="I50" s="64"/>
    </row>
    <row r="51" spans="1:9" x14ac:dyDescent="0.25">
      <c r="A51" s="1">
        <v>3141</v>
      </c>
      <c r="B51" s="21" t="s">
        <v>44</v>
      </c>
      <c r="C51" s="2">
        <v>15000</v>
      </c>
      <c r="D51" s="2">
        <v>15000</v>
      </c>
      <c r="E51" s="6"/>
      <c r="F51" s="81">
        <v>7883</v>
      </c>
      <c r="G51" s="63">
        <v>10000</v>
      </c>
      <c r="H51" s="63">
        <v>10000</v>
      </c>
      <c r="I51" s="64"/>
    </row>
    <row r="52" spans="1:9" x14ac:dyDescent="0.25">
      <c r="A52" s="1">
        <v>3141</v>
      </c>
      <c r="B52" s="21" t="s">
        <v>13</v>
      </c>
      <c r="C52" s="2">
        <v>100000</v>
      </c>
      <c r="D52" s="2">
        <v>100000</v>
      </c>
      <c r="E52" s="6"/>
      <c r="F52" s="81">
        <v>92000</v>
      </c>
      <c r="G52" s="63">
        <v>75000</v>
      </c>
      <c r="H52" s="63">
        <v>75000</v>
      </c>
      <c r="I52" s="64"/>
    </row>
    <row r="53" spans="1:9" x14ac:dyDescent="0.25">
      <c r="A53" s="1">
        <v>3141</v>
      </c>
      <c r="B53" s="21" t="s">
        <v>15</v>
      </c>
      <c r="C53" s="2">
        <v>0</v>
      </c>
      <c r="D53" s="2">
        <v>0</v>
      </c>
      <c r="E53" s="6"/>
      <c r="F53" s="81">
        <v>0</v>
      </c>
    </row>
    <row r="54" spans="1:9" x14ac:dyDescent="0.25">
      <c r="A54" s="1">
        <v>3141</v>
      </c>
      <c r="B54" s="21" t="s">
        <v>21</v>
      </c>
      <c r="C54" s="2">
        <v>0</v>
      </c>
      <c r="D54" s="2">
        <v>0</v>
      </c>
      <c r="E54" s="6"/>
      <c r="F54" s="81">
        <v>0</v>
      </c>
    </row>
    <row r="55" spans="1:9" x14ac:dyDescent="0.25">
      <c r="A55" s="1">
        <v>3141</v>
      </c>
      <c r="B55" s="21" t="s">
        <v>16</v>
      </c>
      <c r="C55" s="2">
        <v>15000</v>
      </c>
      <c r="D55" s="2">
        <v>15000</v>
      </c>
      <c r="E55" s="6"/>
      <c r="F55" s="81">
        <v>14756</v>
      </c>
      <c r="G55" s="63">
        <v>15000</v>
      </c>
      <c r="H55" s="63">
        <v>15000</v>
      </c>
      <c r="I55" s="64"/>
    </row>
    <row r="56" spans="1:9" x14ac:dyDescent="0.25">
      <c r="A56" s="1">
        <v>3141</v>
      </c>
      <c r="B56" s="21" t="s">
        <v>40</v>
      </c>
      <c r="C56" s="2">
        <v>10000</v>
      </c>
      <c r="D56" s="2">
        <v>10000</v>
      </c>
      <c r="E56" s="6"/>
      <c r="F56" s="81">
        <v>9384</v>
      </c>
      <c r="G56" s="63">
        <v>10000</v>
      </c>
      <c r="H56" s="63">
        <v>10000</v>
      </c>
      <c r="I56" s="64"/>
    </row>
    <row r="57" spans="1:9" x14ac:dyDescent="0.25">
      <c r="A57" s="1">
        <v>3141</v>
      </c>
      <c r="B57" s="21" t="s">
        <v>24</v>
      </c>
      <c r="C57" s="2">
        <v>20000</v>
      </c>
      <c r="D57" s="2">
        <v>20000</v>
      </c>
      <c r="E57" s="6"/>
      <c r="F57" s="81">
        <v>15992</v>
      </c>
      <c r="G57" s="63">
        <v>15000</v>
      </c>
      <c r="H57" s="63">
        <v>15000</v>
      </c>
      <c r="I57" s="64"/>
    </row>
    <row r="58" spans="1:9" x14ac:dyDescent="0.25">
      <c r="A58" s="1">
        <v>3141</v>
      </c>
      <c r="B58" s="21" t="s">
        <v>33</v>
      </c>
      <c r="C58" s="2">
        <v>86688</v>
      </c>
      <c r="D58" s="2">
        <v>86688</v>
      </c>
      <c r="E58" s="6"/>
      <c r="F58" s="81">
        <v>96688</v>
      </c>
      <c r="G58" s="63">
        <v>96688</v>
      </c>
      <c r="H58" s="63">
        <v>96688</v>
      </c>
      <c r="I58" s="64"/>
    </row>
    <row r="59" spans="1:9" s="3" customFormat="1" x14ac:dyDescent="0.25">
      <c r="A59" s="3">
        <v>3141</v>
      </c>
      <c r="B59" s="20" t="s">
        <v>34</v>
      </c>
      <c r="C59" s="5">
        <f t="shared" ref="C59:I59" si="0">SUM(C47:C58)</f>
        <v>933188</v>
      </c>
      <c r="D59" s="5">
        <f t="shared" si="0"/>
        <v>283188</v>
      </c>
      <c r="E59" s="8">
        <f t="shared" si="0"/>
        <v>650000</v>
      </c>
      <c r="F59" s="80">
        <f t="shared" si="0"/>
        <v>263026</v>
      </c>
      <c r="G59" s="61">
        <f t="shared" si="0"/>
        <v>954188</v>
      </c>
      <c r="H59" s="61">
        <f t="shared" si="0"/>
        <v>304188</v>
      </c>
      <c r="I59" s="61">
        <f t="shared" si="0"/>
        <v>650000</v>
      </c>
    </row>
    <row r="60" spans="1:9" s="3" customFormat="1" x14ac:dyDescent="0.25">
      <c r="A60" s="3" t="s">
        <v>45</v>
      </c>
      <c r="B60" s="20"/>
      <c r="C60" s="9"/>
      <c r="D60" s="5"/>
      <c r="E60" s="10"/>
      <c r="F60" s="80"/>
      <c r="G60" s="67"/>
      <c r="H60" s="61"/>
      <c r="I60" s="67"/>
    </row>
    <row r="61" spans="1:9" x14ac:dyDescent="0.25">
      <c r="A61" s="1">
        <v>3143</v>
      </c>
      <c r="B61" s="21" t="s">
        <v>43</v>
      </c>
      <c r="C61" s="2">
        <v>10000</v>
      </c>
      <c r="D61" s="2">
        <v>10000</v>
      </c>
      <c r="E61" s="6"/>
      <c r="F61" s="81">
        <v>0</v>
      </c>
      <c r="G61" s="63">
        <v>5000</v>
      </c>
      <c r="H61" s="63">
        <v>0</v>
      </c>
      <c r="I61" s="64"/>
    </row>
    <row r="62" spans="1:9" x14ac:dyDescent="0.25">
      <c r="A62" s="1">
        <v>3143</v>
      </c>
      <c r="B62" s="21" t="s">
        <v>36</v>
      </c>
      <c r="C62" s="2">
        <v>0</v>
      </c>
      <c r="D62" s="2">
        <v>0</v>
      </c>
      <c r="E62" s="6"/>
      <c r="F62" s="81">
        <v>0</v>
      </c>
    </row>
    <row r="63" spans="1:9" x14ac:dyDescent="0.25">
      <c r="A63" s="1">
        <v>3143</v>
      </c>
      <c r="B63" s="21" t="s">
        <v>46</v>
      </c>
      <c r="C63" s="2">
        <v>1744</v>
      </c>
      <c r="D63" s="2">
        <v>1744</v>
      </c>
      <c r="E63" s="6"/>
      <c r="F63" s="81">
        <v>0</v>
      </c>
      <c r="G63" s="63">
        <v>0</v>
      </c>
      <c r="H63" s="63">
        <v>0</v>
      </c>
      <c r="I63" s="64"/>
    </row>
    <row r="64" spans="1:9" x14ac:dyDescent="0.25">
      <c r="A64" s="1">
        <v>3143</v>
      </c>
      <c r="B64" s="21" t="s">
        <v>32</v>
      </c>
      <c r="C64" s="2">
        <v>1500</v>
      </c>
      <c r="D64" s="2">
        <v>1500</v>
      </c>
      <c r="E64" s="6"/>
      <c r="F64" s="81">
        <v>1880</v>
      </c>
      <c r="G64" s="63">
        <v>2000</v>
      </c>
      <c r="H64" s="63">
        <v>2000</v>
      </c>
      <c r="I64" s="64"/>
    </row>
    <row r="65" spans="1:9" x14ac:dyDescent="0.25">
      <c r="A65" s="1">
        <v>3143</v>
      </c>
      <c r="B65" s="21" t="s">
        <v>13</v>
      </c>
      <c r="C65" s="2">
        <v>25000</v>
      </c>
      <c r="D65" s="2">
        <v>0</v>
      </c>
      <c r="E65" s="6"/>
      <c r="F65" s="81">
        <f>26266-25000</f>
        <v>1266</v>
      </c>
      <c r="G65" s="63">
        <v>20000</v>
      </c>
      <c r="H65" s="63">
        <v>0</v>
      </c>
      <c r="I65" s="64"/>
    </row>
    <row r="66" spans="1:9" x14ac:dyDescent="0.25">
      <c r="A66" s="1">
        <v>3143</v>
      </c>
      <c r="B66" s="21" t="s">
        <v>15</v>
      </c>
      <c r="C66" s="2">
        <v>0</v>
      </c>
      <c r="D66" s="2">
        <v>0</v>
      </c>
      <c r="E66" s="6"/>
      <c r="F66" s="81">
        <v>0</v>
      </c>
    </row>
    <row r="67" spans="1:9" x14ac:dyDescent="0.25">
      <c r="A67" s="1">
        <v>3143</v>
      </c>
      <c r="B67" s="21" t="s">
        <v>16</v>
      </c>
      <c r="C67" s="2">
        <v>0</v>
      </c>
      <c r="D67" s="2">
        <v>0</v>
      </c>
      <c r="E67" s="6"/>
      <c r="F67" s="81">
        <v>0</v>
      </c>
    </row>
    <row r="68" spans="1:9" x14ac:dyDescent="0.25">
      <c r="A68" s="1">
        <v>3143</v>
      </c>
      <c r="B68" s="21" t="s">
        <v>39</v>
      </c>
      <c r="C68" s="2">
        <v>1000</v>
      </c>
      <c r="D68" s="2">
        <v>1000</v>
      </c>
      <c r="E68" s="6"/>
      <c r="F68" s="81">
        <v>0</v>
      </c>
      <c r="G68" s="63">
        <v>0</v>
      </c>
      <c r="H68" s="63">
        <v>0</v>
      </c>
      <c r="I68" s="64"/>
    </row>
    <row r="69" spans="1:9" x14ac:dyDescent="0.25">
      <c r="A69" s="1">
        <v>3143</v>
      </c>
      <c r="B69" s="21" t="s">
        <v>40</v>
      </c>
      <c r="C69" s="2">
        <v>1000</v>
      </c>
      <c r="D69" s="2">
        <v>1000</v>
      </c>
      <c r="E69" s="6"/>
      <c r="F69" s="81">
        <v>829</v>
      </c>
      <c r="G69" s="63">
        <v>1000</v>
      </c>
      <c r="H69" s="63">
        <v>1000</v>
      </c>
      <c r="I69" s="64"/>
    </row>
    <row r="70" spans="1:9" x14ac:dyDescent="0.25">
      <c r="A70" s="1">
        <v>3143</v>
      </c>
      <c r="B70" s="21" t="s">
        <v>37</v>
      </c>
      <c r="C70" s="2">
        <v>0</v>
      </c>
      <c r="D70" s="2">
        <v>0</v>
      </c>
      <c r="E70" s="11">
        <v>25000</v>
      </c>
      <c r="F70" s="81">
        <v>0</v>
      </c>
      <c r="G70" s="63">
        <v>0</v>
      </c>
      <c r="H70" s="63">
        <v>0</v>
      </c>
      <c r="I70" s="69">
        <v>25000</v>
      </c>
    </row>
    <row r="71" spans="1:9" x14ac:dyDescent="0.25">
      <c r="A71" s="1">
        <v>3143</v>
      </c>
      <c r="B71" s="21" t="s">
        <v>24</v>
      </c>
      <c r="C71" s="2">
        <v>5000</v>
      </c>
      <c r="D71" s="2">
        <v>5000</v>
      </c>
      <c r="E71" s="6"/>
      <c r="F71" s="82">
        <v>0</v>
      </c>
      <c r="G71" s="63">
        <v>5000</v>
      </c>
      <c r="H71" s="63">
        <v>5000</v>
      </c>
      <c r="I71" s="64"/>
    </row>
    <row r="72" spans="1:9" x14ac:dyDescent="0.25">
      <c r="A72" s="1">
        <v>3143</v>
      </c>
      <c r="B72" s="21" t="s">
        <v>47</v>
      </c>
      <c r="C72" s="2">
        <v>0</v>
      </c>
      <c r="D72" s="2">
        <v>0</v>
      </c>
      <c r="E72" s="7"/>
      <c r="F72" s="82">
        <v>0</v>
      </c>
      <c r="G72" s="63">
        <v>5000</v>
      </c>
      <c r="H72" s="63">
        <v>5000</v>
      </c>
      <c r="I72" s="64"/>
    </row>
    <row r="73" spans="1:9" x14ac:dyDescent="0.25">
      <c r="A73" s="1">
        <v>3143</v>
      </c>
      <c r="B73" s="21" t="s">
        <v>33</v>
      </c>
      <c r="C73" s="2">
        <v>22536</v>
      </c>
      <c r="D73" s="2">
        <v>22536</v>
      </c>
      <c r="E73" s="7"/>
      <c r="F73" s="82">
        <v>22536</v>
      </c>
      <c r="G73" s="63">
        <v>22536</v>
      </c>
      <c r="H73" s="63">
        <v>22536</v>
      </c>
      <c r="I73" s="64"/>
    </row>
    <row r="74" spans="1:9" s="3" customFormat="1" x14ac:dyDescent="0.25">
      <c r="A74" s="3">
        <v>3143</v>
      </c>
      <c r="B74" s="20" t="s">
        <v>34</v>
      </c>
      <c r="C74" s="5">
        <f t="shared" ref="C74:I74" si="1">SUM(C61:C73)</f>
        <v>67780</v>
      </c>
      <c r="D74" s="5">
        <f t="shared" si="1"/>
        <v>42780</v>
      </c>
      <c r="E74" s="5">
        <f t="shared" si="1"/>
        <v>25000</v>
      </c>
      <c r="F74" s="80">
        <f t="shared" si="1"/>
        <v>26511</v>
      </c>
      <c r="G74" s="66">
        <f t="shared" si="1"/>
        <v>60536</v>
      </c>
      <c r="H74" s="66">
        <f t="shared" si="1"/>
        <v>35536</v>
      </c>
      <c r="I74" s="66">
        <f t="shared" si="1"/>
        <v>25000</v>
      </c>
    </row>
    <row r="75" spans="1:9" x14ac:dyDescent="0.25">
      <c r="C75" s="7"/>
      <c r="E75" s="7"/>
      <c r="G75" s="65"/>
      <c r="H75" s="72"/>
      <c r="I75" s="65"/>
    </row>
    <row r="76" spans="1:9" s="3" customFormat="1" x14ac:dyDescent="0.25">
      <c r="B76" s="20" t="s">
        <v>48</v>
      </c>
      <c r="C76" s="5">
        <f>SUM(D76:E76)</f>
        <v>2631100</v>
      </c>
      <c r="D76" s="13">
        <f>D74+D59+D45+D30</f>
        <v>1900000</v>
      </c>
      <c r="E76" s="5">
        <f>E74+E59+E45+E30</f>
        <v>731100</v>
      </c>
      <c r="F76" s="80">
        <f>F74+F59+F45+F30</f>
        <v>1986504</v>
      </c>
      <c r="G76" s="66">
        <f>SUM(H76:I76)</f>
        <v>2731100</v>
      </c>
      <c r="H76" s="73">
        <f>H74+H59+H45+H30</f>
        <v>2000000</v>
      </c>
      <c r="I76" s="66">
        <f>I74+I59+I45+I30</f>
        <v>731100</v>
      </c>
    </row>
    <row r="77" spans="1:9" x14ac:dyDescent="0.25">
      <c r="B77" s="22" t="s">
        <v>49</v>
      </c>
      <c r="D77" s="13"/>
    </row>
    <row r="78" spans="1:9" x14ac:dyDescent="0.25">
      <c r="B78" s="22" t="s">
        <v>50</v>
      </c>
      <c r="C78" s="14"/>
      <c r="D78" s="13">
        <f>SUM(D76:D77)</f>
        <v>1900000</v>
      </c>
      <c r="G78" s="2"/>
    </row>
    <row r="79" spans="1:9" x14ac:dyDescent="0.25">
      <c r="B79" s="22" t="s">
        <v>51</v>
      </c>
      <c r="C79" s="15"/>
      <c r="D79" s="13">
        <f>D29+D44+D58+D73</f>
        <v>276156</v>
      </c>
      <c r="E79" s="16"/>
    </row>
    <row r="80" spans="1:9" x14ac:dyDescent="0.25">
      <c r="B80" s="22" t="s">
        <v>54</v>
      </c>
      <c r="D80" s="19">
        <f>2100000-D78</f>
        <v>200000</v>
      </c>
    </row>
    <row r="81" spans="1:6" x14ac:dyDescent="0.25">
      <c r="B81" s="23"/>
      <c r="D81" s="16"/>
      <c r="E81" s="16"/>
    </row>
    <row r="83" spans="1:6" x14ac:dyDescent="0.25">
      <c r="A83" s="1" t="s">
        <v>52</v>
      </c>
      <c r="F83" s="81" t="s">
        <v>53</v>
      </c>
    </row>
    <row r="87" spans="1:6" x14ac:dyDescent="0.25">
      <c r="A87" s="1" t="s">
        <v>59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pane ySplit="4" topLeftCell="A5" activePane="bottomLeft" state="frozen"/>
      <selection pane="bottomLeft" activeCell="A29" sqref="A29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56</v>
      </c>
      <c r="E1" s="101"/>
      <c r="F1" s="4"/>
    </row>
    <row r="2" spans="1:7" s="3" customFormat="1" x14ac:dyDescent="0.25">
      <c r="B2" s="102" t="s">
        <v>57</v>
      </c>
      <c r="C2" s="102"/>
      <c r="D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1420896</v>
      </c>
      <c r="D6" s="5">
        <v>1414796</v>
      </c>
      <c r="E6" s="8">
        <v>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209236</v>
      </c>
      <c r="D9" s="8">
        <v>159236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933188</v>
      </c>
      <c r="D12" s="5">
        <v>283188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67780</v>
      </c>
      <c r="D15" s="5">
        <v>42780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2631100</v>
      </c>
      <c r="D17" s="13">
        <f>D15+D12+D9+D6</f>
        <v>1900000</v>
      </c>
      <c r="E17" s="5">
        <f>E15+E12+E9+E6</f>
        <v>731100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1900000</v>
      </c>
      <c r="F19" s="2"/>
      <c r="G19" s="2"/>
    </row>
    <row r="20" spans="1:7" x14ac:dyDescent="0.25">
      <c r="B20" s="14" t="s">
        <v>51</v>
      </c>
      <c r="C20" s="15"/>
      <c r="D20" s="13">
        <v>276156</v>
      </c>
      <c r="E20" s="16"/>
    </row>
    <row r="21" spans="1:7" x14ac:dyDescent="0.25">
      <c r="B21" s="14" t="s">
        <v>54</v>
      </c>
      <c r="D21" s="19">
        <f>2100000-D19</f>
        <v>200000</v>
      </c>
    </row>
    <row r="22" spans="1:7" x14ac:dyDescent="0.25">
      <c r="B22" s="17"/>
      <c r="D22" s="16"/>
      <c r="E22" s="16"/>
    </row>
    <row r="24" spans="1:7" x14ac:dyDescent="0.25">
      <c r="A24" s="1" t="s">
        <v>52</v>
      </c>
      <c r="F24" s="1" t="s">
        <v>53</v>
      </c>
    </row>
    <row r="28" spans="1:7" x14ac:dyDescent="0.25">
      <c r="A28" s="1" t="s">
        <v>59</v>
      </c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pane ySplit="4" topLeftCell="A5" activePane="bottomLeft" state="frozen"/>
      <selection pane="bottomLeft" activeCell="F44" sqref="F44"/>
    </sheetView>
  </sheetViews>
  <sheetFormatPr defaultRowHeight="15.75" x14ac:dyDescent="0.25"/>
  <cols>
    <col min="1" max="1" width="9" style="1"/>
    <col min="2" max="2" width="22.125" style="2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4.375" style="1" customWidth="1"/>
    <col min="8" max="16384" width="9" style="1"/>
  </cols>
  <sheetData>
    <row r="1" spans="1:7" s="3" customFormat="1" x14ac:dyDescent="0.25">
      <c r="A1" s="106" t="s">
        <v>0</v>
      </c>
      <c r="B1" s="106"/>
      <c r="C1" s="59" t="s">
        <v>1</v>
      </c>
      <c r="D1" s="107" t="s">
        <v>56</v>
      </c>
      <c r="E1" s="107"/>
      <c r="F1" s="25"/>
    </row>
    <row r="2" spans="1:7" s="3" customFormat="1" x14ac:dyDescent="0.25">
      <c r="A2" s="59"/>
      <c r="B2" s="108" t="s">
        <v>2</v>
      </c>
      <c r="C2" s="108"/>
      <c r="D2" s="108"/>
      <c r="E2" s="59"/>
      <c r="F2" s="60"/>
    </row>
    <row r="3" spans="1:7" s="3" customFormat="1" x14ac:dyDescent="0.25">
      <c r="A3" s="59"/>
      <c r="B3" s="59"/>
      <c r="C3" s="59"/>
      <c r="D3" s="59"/>
      <c r="E3" s="59"/>
      <c r="F3" s="60"/>
    </row>
    <row r="4" spans="1:7" s="3" customFormat="1" x14ac:dyDescent="0.25">
      <c r="A4" s="59"/>
      <c r="B4" s="59"/>
      <c r="C4" s="59" t="s">
        <v>3</v>
      </c>
      <c r="D4" s="61" t="s">
        <v>4</v>
      </c>
      <c r="E4" s="59" t="s">
        <v>5</v>
      </c>
      <c r="F4" s="60" t="s">
        <v>6</v>
      </c>
    </row>
    <row r="5" spans="1:7" s="3" customFormat="1" x14ac:dyDescent="0.25">
      <c r="A5" s="59" t="s">
        <v>7</v>
      </c>
      <c r="B5" s="59"/>
      <c r="C5" s="59"/>
      <c r="D5" s="59"/>
      <c r="E5" s="59"/>
      <c r="F5" s="60"/>
    </row>
    <row r="6" spans="1:7" x14ac:dyDescent="0.25">
      <c r="A6" s="62">
        <v>3113</v>
      </c>
      <c r="B6" s="62" t="s">
        <v>8</v>
      </c>
      <c r="C6" s="63">
        <v>0</v>
      </c>
      <c r="D6" s="63">
        <v>0</v>
      </c>
      <c r="E6" s="64"/>
      <c r="F6" s="65"/>
      <c r="G6" s="7"/>
    </row>
    <row r="7" spans="1:7" x14ac:dyDescent="0.25">
      <c r="A7" s="62">
        <v>3113</v>
      </c>
      <c r="B7" s="62" t="s">
        <v>9</v>
      </c>
      <c r="C7" s="63">
        <v>24000</v>
      </c>
      <c r="D7" s="63">
        <v>24000</v>
      </c>
      <c r="E7" s="64"/>
      <c r="F7" s="65"/>
      <c r="G7" s="7"/>
    </row>
    <row r="8" spans="1:7" x14ac:dyDescent="0.25">
      <c r="A8" s="62">
        <v>3113</v>
      </c>
      <c r="B8" s="62" t="s">
        <v>10</v>
      </c>
      <c r="C8" s="63">
        <v>5000</v>
      </c>
      <c r="D8" s="63">
        <v>5000</v>
      </c>
      <c r="E8" s="64"/>
      <c r="F8" s="65"/>
      <c r="G8" s="2"/>
    </row>
    <row r="9" spans="1:7" x14ac:dyDescent="0.25">
      <c r="A9" s="62">
        <v>3113</v>
      </c>
      <c r="B9" s="62" t="s">
        <v>11</v>
      </c>
      <c r="C9" s="63">
        <v>10000</v>
      </c>
      <c r="D9" s="63">
        <v>10000</v>
      </c>
      <c r="E9" s="64"/>
      <c r="F9" s="65"/>
      <c r="G9" s="7"/>
    </row>
    <row r="10" spans="1:7" x14ac:dyDescent="0.25">
      <c r="A10" s="62">
        <v>3113</v>
      </c>
      <c r="B10" s="62" t="s">
        <v>12</v>
      </c>
      <c r="C10" s="63">
        <v>92000</v>
      </c>
      <c r="D10" s="63">
        <v>92000</v>
      </c>
      <c r="E10" s="64"/>
      <c r="F10" s="65"/>
      <c r="G10" s="7"/>
    </row>
    <row r="11" spans="1:7" x14ac:dyDescent="0.25">
      <c r="A11" s="62">
        <v>3113</v>
      </c>
      <c r="B11" s="62" t="s">
        <v>13</v>
      </c>
      <c r="C11" s="63">
        <v>40000</v>
      </c>
      <c r="D11" s="63">
        <v>34000</v>
      </c>
      <c r="E11" s="64">
        <v>6000</v>
      </c>
      <c r="F11" s="65" t="s">
        <v>14</v>
      </c>
      <c r="G11" s="7"/>
    </row>
    <row r="12" spans="1:7" x14ac:dyDescent="0.25">
      <c r="A12" s="62">
        <v>3113</v>
      </c>
      <c r="B12" s="62" t="s">
        <v>15</v>
      </c>
      <c r="C12" s="63">
        <v>2000</v>
      </c>
      <c r="D12" s="63">
        <v>2000</v>
      </c>
      <c r="E12" s="64"/>
      <c r="F12" s="65"/>
      <c r="G12" s="7"/>
    </row>
    <row r="13" spans="1:7" x14ac:dyDescent="0.25">
      <c r="A13" s="62">
        <v>3113</v>
      </c>
      <c r="B13" s="62" t="s">
        <v>16</v>
      </c>
      <c r="C13" s="63">
        <v>30500</v>
      </c>
      <c r="D13" s="63">
        <v>30500</v>
      </c>
      <c r="E13" s="64"/>
      <c r="F13" s="65"/>
      <c r="G13" s="7"/>
    </row>
    <row r="14" spans="1:7" x14ac:dyDescent="0.25">
      <c r="A14" s="62">
        <v>3113</v>
      </c>
      <c r="B14" s="62" t="s">
        <v>19</v>
      </c>
      <c r="C14" s="63">
        <v>14000</v>
      </c>
      <c r="D14" s="63">
        <v>14000</v>
      </c>
      <c r="E14" s="64"/>
      <c r="F14" s="65"/>
      <c r="G14" s="7"/>
    </row>
    <row r="15" spans="1:7" x14ac:dyDescent="0.25">
      <c r="A15" s="62">
        <v>3113</v>
      </c>
      <c r="B15" s="62" t="s">
        <v>20</v>
      </c>
      <c r="C15" s="63">
        <v>40000</v>
      </c>
      <c r="D15" s="63">
        <v>40000</v>
      </c>
      <c r="E15" s="64"/>
      <c r="F15" s="65"/>
      <c r="G15" s="7"/>
    </row>
    <row r="16" spans="1:7" x14ac:dyDescent="0.25">
      <c r="A16" s="62">
        <v>3113</v>
      </c>
      <c r="B16" s="62" t="s">
        <v>21</v>
      </c>
      <c r="C16" s="63">
        <v>500</v>
      </c>
      <c r="D16" s="63">
        <v>500</v>
      </c>
      <c r="E16" s="64"/>
      <c r="F16" s="65"/>
      <c r="G16" s="7"/>
    </row>
    <row r="17" spans="1:7" x14ac:dyDescent="0.25">
      <c r="A17" s="62">
        <v>3113</v>
      </c>
      <c r="B17" s="62" t="s">
        <v>22</v>
      </c>
      <c r="C17" s="63">
        <v>255000</v>
      </c>
      <c r="D17" s="63">
        <v>254900</v>
      </c>
      <c r="E17" s="64"/>
      <c r="F17" s="65"/>
      <c r="G17" s="7"/>
    </row>
    <row r="18" spans="1:7" x14ac:dyDescent="0.25">
      <c r="A18" s="62">
        <v>3113</v>
      </c>
      <c r="B18" s="62" t="s">
        <v>24</v>
      </c>
      <c r="C18" s="63">
        <v>12000</v>
      </c>
      <c r="D18" s="63">
        <v>12000</v>
      </c>
      <c r="E18" s="64"/>
      <c r="F18" s="65"/>
      <c r="G18" s="7"/>
    </row>
    <row r="19" spans="1:7" x14ac:dyDescent="0.25">
      <c r="A19" s="62">
        <v>3113</v>
      </c>
      <c r="B19" s="62" t="s">
        <v>25</v>
      </c>
      <c r="C19" s="63">
        <v>37000</v>
      </c>
      <c r="D19" s="63">
        <v>37000</v>
      </c>
      <c r="E19" s="64">
        <v>100</v>
      </c>
      <c r="F19" s="65" t="s">
        <v>18</v>
      </c>
      <c r="G19" s="7"/>
    </row>
    <row r="20" spans="1:7" x14ac:dyDescent="0.25">
      <c r="A20" s="62">
        <v>3113</v>
      </c>
      <c r="B20" s="62" t="s">
        <v>26</v>
      </c>
      <c r="C20" s="63">
        <v>8944</v>
      </c>
      <c r="D20" s="63">
        <v>8944</v>
      </c>
      <c r="E20" s="64"/>
      <c r="F20" s="65"/>
      <c r="G20" s="7"/>
    </row>
    <row r="21" spans="1:7" x14ac:dyDescent="0.25">
      <c r="A21" s="62">
        <v>3113</v>
      </c>
      <c r="B21" s="62" t="s">
        <v>27</v>
      </c>
      <c r="C21" s="63">
        <v>630000</v>
      </c>
      <c r="D21" s="63">
        <v>630000</v>
      </c>
      <c r="E21" s="64"/>
      <c r="F21" s="65"/>
      <c r="G21" s="7"/>
    </row>
    <row r="22" spans="1:7" x14ac:dyDescent="0.25">
      <c r="A22" s="62">
        <v>3113</v>
      </c>
      <c r="B22" s="62" t="s">
        <v>29</v>
      </c>
      <c r="C22" s="63">
        <v>0</v>
      </c>
      <c r="D22" s="63">
        <v>0</v>
      </c>
      <c r="E22" s="64"/>
      <c r="F22" s="65"/>
      <c r="G22" s="7"/>
    </row>
    <row r="23" spans="1:7" x14ac:dyDescent="0.25">
      <c r="A23" s="62">
        <v>3113</v>
      </c>
      <c r="B23" s="62" t="s">
        <v>30</v>
      </c>
      <c r="C23" s="63">
        <v>226800</v>
      </c>
      <c r="D23" s="63">
        <v>226800</v>
      </c>
      <c r="E23" s="64"/>
      <c r="F23" s="65"/>
      <c r="G23" s="7"/>
    </row>
    <row r="24" spans="1:7" x14ac:dyDescent="0.25">
      <c r="A24" s="62">
        <v>3113</v>
      </c>
      <c r="B24" s="62" t="s">
        <v>31</v>
      </c>
      <c r="C24" s="63">
        <v>8000</v>
      </c>
      <c r="D24" s="63">
        <v>8000</v>
      </c>
      <c r="E24" s="64"/>
      <c r="F24" s="65"/>
      <c r="G24" s="7"/>
    </row>
    <row r="25" spans="1:7" x14ac:dyDescent="0.25">
      <c r="A25" s="62">
        <v>3113</v>
      </c>
      <c r="B25" s="62" t="s">
        <v>32</v>
      </c>
      <c r="C25" s="63">
        <v>11000</v>
      </c>
      <c r="D25" s="63">
        <v>11000</v>
      </c>
      <c r="E25" s="64"/>
      <c r="F25" s="65"/>
      <c r="G25" s="7"/>
    </row>
    <row r="26" spans="1:7" x14ac:dyDescent="0.25">
      <c r="A26" s="62">
        <v>3113</v>
      </c>
      <c r="B26" s="62" t="s">
        <v>33</v>
      </c>
      <c r="C26" s="63">
        <v>40896</v>
      </c>
      <c r="D26" s="63">
        <v>40896</v>
      </c>
      <c r="E26" s="64"/>
      <c r="F26" s="65"/>
      <c r="G26" s="7"/>
    </row>
    <row r="27" spans="1:7" s="3" customFormat="1" x14ac:dyDescent="0.25">
      <c r="A27" s="59">
        <v>3113</v>
      </c>
      <c r="B27" s="59" t="s">
        <v>34</v>
      </c>
      <c r="C27" s="61">
        <f>SUM(D27:E27)</f>
        <v>1487640</v>
      </c>
      <c r="D27" s="61">
        <f>SUM(D6:D26)</f>
        <v>1481540</v>
      </c>
      <c r="E27" s="61">
        <f>SUM(E6:E26)</f>
        <v>6100</v>
      </c>
      <c r="F27" s="66"/>
      <c r="G27" s="5"/>
    </row>
    <row r="28" spans="1:7" s="3" customFormat="1" x14ac:dyDescent="0.25">
      <c r="A28" s="59" t="s">
        <v>35</v>
      </c>
      <c r="B28" s="59"/>
      <c r="C28" s="67"/>
      <c r="D28" s="61"/>
      <c r="E28" s="67"/>
      <c r="F28" s="68"/>
      <c r="G28" s="9"/>
    </row>
    <row r="29" spans="1:7" x14ac:dyDescent="0.25">
      <c r="A29" s="62">
        <v>3111</v>
      </c>
      <c r="B29" s="62" t="s">
        <v>8</v>
      </c>
      <c r="C29" s="63">
        <v>0</v>
      </c>
      <c r="D29" s="63">
        <v>0</v>
      </c>
      <c r="E29" s="64"/>
      <c r="F29" s="65"/>
      <c r="G29" s="7"/>
    </row>
    <row r="30" spans="1:7" x14ac:dyDescent="0.25">
      <c r="A30" s="62">
        <v>3111</v>
      </c>
      <c r="B30" s="62" t="s">
        <v>36</v>
      </c>
      <c r="C30" s="63">
        <v>500</v>
      </c>
      <c r="D30" s="63">
        <v>500</v>
      </c>
      <c r="E30" s="64"/>
      <c r="F30" s="65"/>
      <c r="G30" s="7"/>
    </row>
    <row r="31" spans="1:7" x14ac:dyDescent="0.25">
      <c r="A31" s="62">
        <v>3111</v>
      </c>
      <c r="B31" s="62" t="s">
        <v>10</v>
      </c>
      <c r="C31" s="63">
        <v>5000</v>
      </c>
      <c r="D31" s="63">
        <v>5000</v>
      </c>
      <c r="E31" s="64"/>
      <c r="F31" s="65"/>
      <c r="G31" s="7"/>
    </row>
    <row r="32" spans="1:7" x14ac:dyDescent="0.25">
      <c r="A32" s="62">
        <v>3111</v>
      </c>
      <c r="B32" s="62" t="s">
        <v>11</v>
      </c>
      <c r="C32" s="63">
        <v>15000</v>
      </c>
      <c r="D32" s="63">
        <v>15000</v>
      </c>
      <c r="E32" s="64"/>
      <c r="F32" s="65"/>
      <c r="G32" s="7"/>
    </row>
    <row r="33" spans="1:7" x14ac:dyDescent="0.25">
      <c r="A33" s="62">
        <v>3111</v>
      </c>
      <c r="B33" s="62" t="s">
        <v>32</v>
      </c>
      <c r="C33" s="63">
        <v>8000</v>
      </c>
      <c r="D33" s="63">
        <v>8000</v>
      </c>
      <c r="E33" s="64"/>
      <c r="F33" s="65"/>
      <c r="G33" s="7"/>
    </row>
    <row r="34" spans="1:7" x14ac:dyDescent="0.25">
      <c r="A34" s="62">
        <v>3111</v>
      </c>
      <c r="B34" s="62" t="s">
        <v>13</v>
      </c>
      <c r="C34" s="63">
        <v>60000</v>
      </c>
      <c r="D34" s="63">
        <v>10000</v>
      </c>
      <c r="E34" s="64"/>
      <c r="F34" s="65"/>
      <c r="G34" s="7"/>
    </row>
    <row r="35" spans="1:7" x14ac:dyDescent="0.25">
      <c r="A35" s="62">
        <v>3111</v>
      </c>
      <c r="B35" s="62" t="s">
        <v>37</v>
      </c>
      <c r="C35" s="63">
        <v>0</v>
      </c>
      <c r="D35" s="63">
        <v>0</v>
      </c>
      <c r="E35" s="64">
        <v>50000</v>
      </c>
      <c r="F35" s="65" t="s">
        <v>38</v>
      </c>
      <c r="G35" s="7"/>
    </row>
    <row r="36" spans="1:7" x14ac:dyDescent="0.25">
      <c r="A36" s="62">
        <v>3111</v>
      </c>
      <c r="B36" s="62" t="s">
        <v>16</v>
      </c>
      <c r="C36" s="63">
        <v>3700</v>
      </c>
      <c r="D36" s="63">
        <v>3700</v>
      </c>
      <c r="E36" s="64"/>
      <c r="F36" s="65"/>
      <c r="G36" s="7"/>
    </row>
    <row r="37" spans="1:7" x14ac:dyDescent="0.25">
      <c r="A37" s="62">
        <v>3111</v>
      </c>
      <c r="B37" s="62" t="s">
        <v>39</v>
      </c>
      <c r="C37" s="63">
        <v>500</v>
      </c>
      <c r="D37" s="63">
        <v>500</v>
      </c>
      <c r="E37" s="64"/>
      <c r="F37" s="65"/>
      <c r="G37" s="7"/>
    </row>
    <row r="38" spans="1:7" x14ac:dyDescent="0.25">
      <c r="A38" s="62">
        <v>3111</v>
      </c>
      <c r="B38" s="62" t="s">
        <v>40</v>
      </c>
      <c r="C38" s="63">
        <v>5000</v>
      </c>
      <c r="D38" s="63">
        <v>5000</v>
      </c>
      <c r="E38" s="64"/>
      <c r="F38" s="65"/>
      <c r="G38" s="7"/>
    </row>
    <row r="39" spans="1:7" x14ac:dyDescent="0.25">
      <c r="A39" s="62">
        <v>3111</v>
      </c>
      <c r="B39" s="62" t="s">
        <v>24</v>
      </c>
      <c r="C39" s="63">
        <v>5000</v>
      </c>
      <c r="D39" s="63">
        <v>5000</v>
      </c>
      <c r="E39" s="64"/>
      <c r="F39" s="65"/>
      <c r="G39" s="7"/>
    </row>
    <row r="40" spans="1:7" x14ac:dyDescent="0.25">
      <c r="A40" s="62">
        <v>3111</v>
      </c>
      <c r="B40" s="62" t="s">
        <v>33</v>
      </c>
      <c r="C40" s="63">
        <v>126036</v>
      </c>
      <c r="D40" s="63">
        <v>126036</v>
      </c>
      <c r="E40" s="64"/>
      <c r="F40" s="65"/>
      <c r="G40" s="7"/>
    </row>
    <row r="41" spans="1:7" s="3" customFormat="1" x14ac:dyDescent="0.25">
      <c r="A41" s="59">
        <v>3111</v>
      </c>
      <c r="B41" s="59" t="s">
        <v>34</v>
      </c>
      <c r="C41" s="61">
        <f>SUM(D41:E41)</f>
        <v>228736</v>
      </c>
      <c r="D41" s="61">
        <f>SUM(D29:D40)</f>
        <v>178736</v>
      </c>
      <c r="E41" s="61">
        <f>SUM(E29:E40)</f>
        <v>50000</v>
      </c>
      <c r="F41" s="66"/>
      <c r="G41" s="9"/>
    </row>
    <row r="42" spans="1:7" s="3" customFormat="1" x14ac:dyDescent="0.25">
      <c r="A42" s="59" t="s">
        <v>41</v>
      </c>
      <c r="B42" s="59"/>
      <c r="C42" s="67"/>
      <c r="D42" s="61"/>
      <c r="E42" s="67"/>
      <c r="F42" s="68"/>
      <c r="G42" s="9"/>
    </row>
    <row r="43" spans="1:7" x14ac:dyDescent="0.25">
      <c r="A43" s="62">
        <v>3141</v>
      </c>
      <c r="B43" s="62" t="s">
        <v>42</v>
      </c>
      <c r="C43" s="63">
        <v>650000</v>
      </c>
      <c r="D43" s="63">
        <v>0</v>
      </c>
      <c r="E43" s="64">
        <v>650000</v>
      </c>
      <c r="F43" s="65"/>
      <c r="G43" s="7"/>
    </row>
    <row r="44" spans="1:7" x14ac:dyDescent="0.25">
      <c r="A44" s="62">
        <v>3141</v>
      </c>
      <c r="B44" s="62" t="s">
        <v>36</v>
      </c>
      <c r="C44" s="63">
        <v>500</v>
      </c>
      <c r="D44" s="63">
        <v>500</v>
      </c>
      <c r="E44" s="64"/>
      <c r="F44" s="65"/>
      <c r="G44" s="7"/>
    </row>
    <row r="45" spans="1:7" x14ac:dyDescent="0.25">
      <c r="A45" s="62">
        <v>3141</v>
      </c>
      <c r="B45" s="62" t="s">
        <v>43</v>
      </c>
      <c r="C45" s="63">
        <v>55000</v>
      </c>
      <c r="D45" s="63">
        <v>55000</v>
      </c>
      <c r="E45" s="64"/>
      <c r="F45" s="65"/>
      <c r="G45" s="7"/>
    </row>
    <row r="46" spans="1:7" x14ac:dyDescent="0.25">
      <c r="A46" s="62">
        <v>3141</v>
      </c>
      <c r="B46" s="62" t="s">
        <v>32</v>
      </c>
      <c r="C46" s="63">
        <v>27000</v>
      </c>
      <c r="D46" s="63">
        <v>27000</v>
      </c>
      <c r="E46" s="64"/>
      <c r="F46" s="65"/>
      <c r="G46" s="7"/>
    </row>
    <row r="47" spans="1:7" x14ac:dyDescent="0.25">
      <c r="A47" s="62">
        <v>3141</v>
      </c>
      <c r="B47" s="62" t="s">
        <v>44</v>
      </c>
      <c r="C47" s="63">
        <v>10000</v>
      </c>
      <c r="D47" s="63">
        <v>10000</v>
      </c>
      <c r="E47" s="64"/>
      <c r="F47" s="65"/>
      <c r="G47" s="7"/>
    </row>
    <row r="48" spans="1:7" x14ac:dyDescent="0.25">
      <c r="A48" s="62">
        <v>3141</v>
      </c>
      <c r="B48" s="62" t="s">
        <v>13</v>
      </c>
      <c r="C48" s="63">
        <v>75000</v>
      </c>
      <c r="D48" s="63">
        <v>75000</v>
      </c>
      <c r="E48" s="64"/>
      <c r="F48" s="65"/>
      <c r="G48" s="7"/>
    </row>
    <row r="49" spans="1:7" x14ac:dyDescent="0.25">
      <c r="A49" s="62">
        <v>3141</v>
      </c>
      <c r="B49" s="62" t="s">
        <v>16</v>
      </c>
      <c r="C49" s="63">
        <v>15000</v>
      </c>
      <c r="D49" s="63">
        <v>15000</v>
      </c>
      <c r="E49" s="64"/>
      <c r="F49" s="65"/>
      <c r="G49" s="7"/>
    </row>
    <row r="50" spans="1:7" x14ac:dyDescent="0.25">
      <c r="A50" s="62">
        <v>3141</v>
      </c>
      <c r="B50" s="62" t="s">
        <v>40</v>
      </c>
      <c r="C50" s="63">
        <v>10000</v>
      </c>
      <c r="D50" s="63">
        <v>10000</v>
      </c>
      <c r="E50" s="64"/>
      <c r="F50" s="65"/>
      <c r="G50" s="7"/>
    </row>
    <row r="51" spans="1:7" x14ac:dyDescent="0.25">
      <c r="A51" s="62">
        <v>3141</v>
      </c>
      <c r="B51" s="62" t="s">
        <v>24</v>
      </c>
      <c r="C51" s="63">
        <v>15000</v>
      </c>
      <c r="D51" s="63">
        <v>15000</v>
      </c>
      <c r="E51" s="64"/>
      <c r="F51" s="65"/>
      <c r="G51" s="7"/>
    </row>
    <row r="52" spans="1:7" x14ac:dyDescent="0.25">
      <c r="A52" s="62">
        <v>3141</v>
      </c>
      <c r="B52" s="62" t="s">
        <v>33</v>
      </c>
      <c r="C52" s="63">
        <v>96688</v>
      </c>
      <c r="D52" s="63">
        <v>96688</v>
      </c>
      <c r="E52" s="64"/>
      <c r="F52" s="65"/>
      <c r="G52" s="7"/>
    </row>
    <row r="53" spans="1:7" s="3" customFormat="1" x14ac:dyDescent="0.25">
      <c r="A53" s="59">
        <v>3141</v>
      </c>
      <c r="B53" s="59" t="s">
        <v>34</v>
      </c>
      <c r="C53" s="61">
        <f>SUM(C43:C52)</f>
        <v>954188</v>
      </c>
      <c r="D53" s="61">
        <f>SUM(D43:D52)</f>
        <v>304188</v>
      </c>
      <c r="E53" s="61">
        <f>SUM(E43:E52)</f>
        <v>650000</v>
      </c>
      <c r="F53" s="66"/>
      <c r="G53" s="9"/>
    </row>
    <row r="54" spans="1:7" s="3" customFormat="1" x14ac:dyDescent="0.25">
      <c r="A54" s="59" t="s">
        <v>45</v>
      </c>
      <c r="B54" s="59"/>
      <c r="C54" s="67"/>
      <c r="D54" s="61"/>
      <c r="E54" s="67"/>
      <c r="F54" s="68"/>
      <c r="G54" s="9"/>
    </row>
    <row r="55" spans="1:7" x14ac:dyDescent="0.25">
      <c r="A55" s="62">
        <v>3143</v>
      </c>
      <c r="B55" s="62" t="s">
        <v>43</v>
      </c>
      <c r="C55" s="63">
        <v>5000</v>
      </c>
      <c r="D55" s="63">
        <v>0</v>
      </c>
      <c r="E55" s="64"/>
      <c r="F55" s="65"/>
      <c r="G55" s="7"/>
    </row>
    <row r="56" spans="1:7" x14ac:dyDescent="0.25">
      <c r="A56" s="62">
        <v>3143</v>
      </c>
      <c r="B56" s="62" t="s">
        <v>46</v>
      </c>
      <c r="C56" s="63">
        <v>0</v>
      </c>
      <c r="D56" s="63">
        <v>0</v>
      </c>
      <c r="E56" s="64"/>
      <c r="F56" s="65"/>
      <c r="G56" s="7"/>
    </row>
    <row r="57" spans="1:7" x14ac:dyDescent="0.25">
      <c r="A57" s="62">
        <v>3143</v>
      </c>
      <c r="B57" s="62" t="s">
        <v>32</v>
      </c>
      <c r="C57" s="63">
        <v>2000</v>
      </c>
      <c r="D57" s="63">
        <v>2000</v>
      </c>
      <c r="E57" s="64"/>
      <c r="F57" s="65"/>
      <c r="G57" s="7"/>
    </row>
    <row r="58" spans="1:7" x14ac:dyDescent="0.25">
      <c r="A58" s="62">
        <v>3143</v>
      </c>
      <c r="B58" s="62" t="s">
        <v>13</v>
      </c>
      <c r="C58" s="63">
        <v>20000</v>
      </c>
      <c r="D58" s="63">
        <v>0</v>
      </c>
      <c r="E58" s="64"/>
      <c r="F58" s="65"/>
      <c r="G58" s="7"/>
    </row>
    <row r="59" spans="1:7" x14ac:dyDescent="0.25">
      <c r="A59" s="62">
        <v>3143</v>
      </c>
      <c r="B59" s="62" t="s">
        <v>39</v>
      </c>
      <c r="C59" s="63">
        <v>0</v>
      </c>
      <c r="D59" s="63">
        <v>0</v>
      </c>
      <c r="E59" s="64"/>
      <c r="F59" s="65"/>
      <c r="G59" s="7"/>
    </row>
    <row r="60" spans="1:7" x14ac:dyDescent="0.25">
      <c r="A60" s="62">
        <v>3143</v>
      </c>
      <c r="B60" s="62" t="s">
        <v>40</v>
      </c>
      <c r="C60" s="63">
        <v>1000</v>
      </c>
      <c r="D60" s="63">
        <v>1000</v>
      </c>
      <c r="E60" s="64"/>
      <c r="F60" s="65"/>
      <c r="G60" s="7"/>
    </row>
    <row r="61" spans="1:7" x14ac:dyDescent="0.25">
      <c r="A61" s="62">
        <v>3143</v>
      </c>
      <c r="B61" s="62" t="s">
        <v>37</v>
      </c>
      <c r="C61" s="63">
        <v>0</v>
      </c>
      <c r="D61" s="63">
        <v>0</v>
      </c>
      <c r="E61" s="69">
        <v>25000</v>
      </c>
      <c r="F61" s="65" t="s">
        <v>64</v>
      </c>
      <c r="G61" s="7"/>
    </row>
    <row r="62" spans="1:7" x14ac:dyDescent="0.25">
      <c r="A62" s="62">
        <v>3143</v>
      </c>
      <c r="B62" s="62" t="s">
        <v>24</v>
      </c>
      <c r="C62" s="63">
        <v>5000</v>
      </c>
      <c r="D62" s="63">
        <v>5000</v>
      </c>
      <c r="E62" s="64"/>
      <c r="F62" s="70"/>
      <c r="G62" s="7"/>
    </row>
    <row r="63" spans="1:7" x14ac:dyDescent="0.25">
      <c r="A63" s="62">
        <v>3143</v>
      </c>
      <c r="B63" s="62" t="s">
        <v>47</v>
      </c>
      <c r="C63" s="63">
        <v>5000</v>
      </c>
      <c r="D63" s="63">
        <v>5000</v>
      </c>
      <c r="E63" s="64"/>
      <c r="F63" s="70"/>
      <c r="G63" s="7"/>
    </row>
    <row r="64" spans="1:7" x14ac:dyDescent="0.25">
      <c r="A64" s="62">
        <v>3143</v>
      </c>
      <c r="B64" s="62" t="s">
        <v>33</v>
      </c>
      <c r="C64" s="63">
        <v>22536</v>
      </c>
      <c r="D64" s="63">
        <v>22536</v>
      </c>
      <c r="E64" s="64"/>
      <c r="F64" s="70"/>
      <c r="G64" s="7"/>
    </row>
    <row r="65" spans="1:7" s="3" customFormat="1" x14ac:dyDescent="0.25">
      <c r="A65" s="60">
        <v>3143</v>
      </c>
      <c r="B65" s="59" t="s">
        <v>34</v>
      </c>
      <c r="C65" s="66">
        <f>SUM(C55:C64)</f>
        <v>60536</v>
      </c>
      <c r="D65" s="66">
        <f>SUM(D55:D64)</f>
        <v>35536</v>
      </c>
      <c r="E65" s="66">
        <f>SUM(E55:E64)</f>
        <v>25000</v>
      </c>
      <c r="F65" s="66"/>
      <c r="G65" s="5"/>
    </row>
    <row r="66" spans="1:7" x14ac:dyDescent="0.25">
      <c r="A66" s="71"/>
      <c r="B66" s="62"/>
      <c r="C66" s="65"/>
      <c r="D66" s="72"/>
      <c r="E66" s="65"/>
      <c r="F66" s="65"/>
      <c r="G66" s="7"/>
    </row>
    <row r="67" spans="1:7" s="3" customFormat="1" x14ac:dyDescent="0.25">
      <c r="A67" s="60"/>
      <c r="B67" s="59" t="s">
        <v>48</v>
      </c>
      <c r="C67" s="66">
        <f>SUM(D67:E67)</f>
        <v>2731100</v>
      </c>
      <c r="D67" s="73">
        <f>D65+D53+D41+D27</f>
        <v>2000000</v>
      </c>
      <c r="E67" s="66">
        <f>E65+E53+E41+E27</f>
        <v>731100</v>
      </c>
      <c r="F67" s="66"/>
      <c r="G67" s="9"/>
    </row>
    <row r="68" spans="1:7" x14ac:dyDescent="0.25">
      <c r="A68" s="71"/>
      <c r="B68" s="74" t="s">
        <v>49</v>
      </c>
      <c r="C68" s="71"/>
      <c r="D68" s="73"/>
      <c r="E68" s="71"/>
      <c r="F68" s="71"/>
    </row>
    <row r="69" spans="1:7" x14ac:dyDescent="0.25">
      <c r="A69" s="71"/>
      <c r="B69" s="74" t="s">
        <v>50</v>
      </c>
      <c r="C69" s="24"/>
      <c r="D69" s="73">
        <f>SUM(D67:D68)</f>
        <v>2000000</v>
      </c>
      <c r="E69" s="71"/>
      <c r="F69" s="72"/>
      <c r="G69" s="2"/>
    </row>
    <row r="70" spans="1:7" x14ac:dyDescent="0.25">
      <c r="A70" s="71"/>
      <c r="B70" s="74" t="s">
        <v>51</v>
      </c>
      <c r="C70" s="75"/>
      <c r="D70" s="73">
        <f>D26+D40+D52+D64</f>
        <v>286156</v>
      </c>
      <c r="E70" s="76"/>
      <c r="F70" s="71"/>
    </row>
    <row r="71" spans="1:7" x14ac:dyDescent="0.25">
      <c r="A71" s="71"/>
      <c r="B71" s="74" t="s">
        <v>54</v>
      </c>
      <c r="C71" s="71"/>
      <c r="D71" s="77">
        <f>2000000-D69</f>
        <v>0</v>
      </c>
      <c r="E71" s="71"/>
      <c r="F71" s="71"/>
    </row>
    <row r="72" spans="1:7" x14ac:dyDescent="0.25">
      <c r="A72" s="71"/>
      <c r="B72" s="78"/>
      <c r="C72" s="71"/>
      <c r="D72" s="76"/>
      <c r="E72" s="76"/>
      <c r="F72" s="71"/>
    </row>
    <row r="73" spans="1:7" x14ac:dyDescent="0.25">
      <c r="A73" s="71"/>
      <c r="B73" s="62"/>
      <c r="C73" s="71"/>
      <c r="D73" s="72"/>
      <c r="E73" s="71"/>
      <c r="F73" s="71"/>
    </row>
    <row r="74" spans="1:7" x14ac:dyDescent="0.25">
      <c r="A74" s="71" t="s">
        <v>52</v>
      </c>
      <c r="B74" s="62"/>
      <c r="C74" s="71"/>
      <c r="D74" s="72"/>
      <c r="E74" s="71"/>
      <c r="F74" s="71" t="s">
        <v>53</v>
      </c>
    </row>
    <row r="75" spans="1:7" x14ac:dyDescent="0.25">
      <c r="A75" s="71"/>
      <c r="B75" s="62"/>
      <c r="C75" s="71"/>
      <c r="D75" s="72"/>
      <c r="E75" s="71"/>
      <c r="F75" s="71"/>
    </row>
    <row r="76" spans="1:7" x14ac:dyDescent="0.25">
      <c r="A76" s="71"/>
      <c r="B76" s="62"/>
      <c r="C76" s="71"/>
      <c r="D76" s="72"/>
      <c r="E76" s="71"/>
      <c r="F76" s="71"/>
    </row>
    <row r="77" spans="1:7" x14ac:dyDescent="0.25">
      <c r="A77" s="71"/>
      <c r="B77" s="62"/>
      <c r="C77" s="71"/>
      <c r="D77" s="72"/>
      <c r="E77" s="71"/>
      <c r="F77" s="71"/>
    </row>
    <row r="78" spans="1:7" x14ac:dyDescent="0.25">
      <c r="A78" s="71" t="s">
        <v>75</v>
      </c>
      <c r="B78" s="62"/>
      <c r="C78" s="71"/>
      <c r="D78" s="72"/>
      <c r="E78" s="71"/>
      <c r="F78" s="71"/>
    </row>
  </sheetData>
  <sheetProtection selectLockedCells="1" selectUnlockedCells="1"/>
  <mergeCells count="3">
    <mergeCell ref="A1:B1"/>
    <mergeCell ref="D1:E1"/>
    <mergeCell ref="B2:D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pane ySplit="4" topLeftCell="A5" activePane="bottomLeft" state="frozen"/>
      <selection pane="bottomLeft" activeCell="E72" sqref="E72"/>
    </sheetView>
  </sheetViews>
  <sheetFormatPr defaultRowHeight="15.75" x14ac:dyDescent="0.25"/>
  <cols>
    <col min="1" max="1" width="9" style="1"/>
    <col min="2" max="2" width="22.125" style="21" customWidth="1"/>
    <col min="3" max="3" width="16.375" style="21" customWidth="1"/>
    <col min="4" max="4" width="15.5" style="1" customWidth="1"/>
    <col min="5" max="5" width="15.375" style="2" customWidth="1"/>
    <col min="6" max="6" width="14.375" style="1" customWidth="1"/>
    <col min="7" max="7" width="14.25" style="1" customWidth="1"/>
    <col min="8" max="8" width="14.375" style="1" customWidth="1"/>
    <col min="9" max="16384" width="9" style="1"/>
  </cols>
  <sheetData>
    <row r="1" spans="1:8" s="3" customFormat="1" x14ac:dyDescent="0.25">
      <c r="A1" s="103" t="s">
        <v>0</v>
      </c>
      <c r="B1" s="103"/>
      <c r="C1" s="52"/>
      <c r="D1" s="29" t="s">
        <v>1</v>
      </c>
      <c r="E1" s="104" t="s">
        <v>56</v>
      </c>
      <c r="F1" s="104"/>
      <c r="G1" s="28"/>
    </row>
    <row r="2" spans="1:8" s="3" customFormat="1" x14ac:dyDescent="0.25">
      <c r="A2" s="29"/>
      <c r="B2" s="105" t="s">
        <v>60</v>
      </c>
      <c r="C2" s="105"/>
      <c r="D2" s="105"/>
      <c r="E2" s="105"/>
      <c r="F2" s="29"/>
      <c r="G2" s="27"/>
    </row>
    <row r="3" spans="1:8" s="3" customFormat="1" x14ac:dyDescent="0.25">
      <c r="A3" s="29"/>
      <c r="B3" s="29"/>
      <c r="C3" s="29"/>
      <c r="D3" s="29"/>
      <c r="E3" s="29"/>
      <c r="F3" s="29"/>
      <c r="G3" s="27"/>
    </row>
    <row r="4" spans="1:8" s="3" customFormat="1" x14ac:dyDescent="0.25">
      <c r="A4" s="29"/>
      <c r="B4" s="29"/>
      <c r="C4" s="30" t="s">
        <v>65</v>
      </c>
      <c r="D4" s="29" t="s">
        <v>3</v>
      </c>
      <c r="E4" s="39" t="s">
        <v>4</v>
      </c>
      <c r="F4" s="29" t="s">
        <v>5</v>
      </c>
      <c r="G4" s="27" t="s">
        <v>6</v>
      </c>
    </row>
    <row r="5" spans="1:8" s="3" customFormat="1" x14ac:dyDescent="0.25">
      <c r="A5" s="29" t="s">
        <v>7</v>
      </c>
      <c r="B5" s="29"/>
      <c r="C5" s="29"/>
      <c r="D5" s="29"/>
      <c r="E5" s="29"/>
      <c r="F5" s="29"/>
      <c r="G5" s="27"/>
    </row>
    <row r="6" spans="1:8" x14ac:dyDescent="0.25">
      <c r="A6" s="33">
        <v>3113</v>
      </c>
      <c r="B6" s="33" t="s">
        <v>8</v>
      </c>
      <c r="C6" s="34"/>
      <c r="D6" s="42">
        <v>0</v>
      </c>
      <c r="E6" s="42">
        <v>0</v>
      </c>
      <c r="F6" s="36"/>
      <c r="G6" s="37"/>
      <c r="H6" s="7"/>
    </row>
    <row r="7" spans="1:8" x14ac:dyDescent="0.25">
      <c r="A7" s="33">
        <v>3113</v>
      </c>
      <c r="B7" s="33" t="s">
        <v>9</v>
      </c>
      <c r="C7" s="34"/>
      <c r="D7" s="42">
        <v>24000</v>
      </c>
      <c r="E7" s="42">
        <v>24000</v>
      </c>
      <c r="F7" s="36"/>
      <c r="G7" s="37"/>
      <c r="H7" s="7"/>
    </row>
    <row r="8" spans="1:8" x14ac:dyDescent="0.25">
      <c r="A8" s="33">
        <v>3113</v>
      </c>
      <c r="B8" s="33" t="s">
        <v>10</v>
      </c>
      <c r="C8" s="34"/>
      <c r="D8" s="42">
        <v>5000</v>
      </c>
      <c r="E8" s="42">
        <v>5000</v>
      </c>
      <c r="F8" s="36"/>
      <c r="G8" s="37"/>
      <c r="H8" s="2"/>
    </row>
    <row r="9" spans="1:8" x14ac:dyDescent="0.25">
      <c r="A9" s="33">
        <v>3113</v>
      </c>
      <c r="B9" s="33" t="s">
        <v>11</v>
      </c>
      <c r="C9" s="34">
        <f>55812</f>
        <v>55812</v>
      </c>
      <c r="D9" s="42">
        <v>10000</v>
      </c>
      <c r="E9" s="42">
        <v>10000</v>
      </c>
      <c r="F9" s="36"/>
      <c r="G9" s="37"/>
      <c r="H9" s="7"/>
    </row>
    <row r="10" spans="1:8" x14ac:dyDescent="0.25">
      <c r="A10" s="33">
        <v>3113</v>
      </c>
      <c r="B10" s="33" t="s">
        <v>12</v>
      </c>
      <c r="C10" s="34">
        <v>91155</v>
      </c>
      <c r="D10" s="42">
        <v>92000</v>
      </c>
      <c r="E10" s="42">
        <v>92000</v>
      </c>
      <c r="F10" s="36"/>
      <c r="G10" s="37"/>
      <c r="H10" s="7"/>
    </row>
    <row r="11" spans="1:8" x14ac:dyDescent="0.25">
      <c r="A11" s="33">
        <v>3113</v>
      </c>
      <c r="B11" s="33" t="s">
        <v>13</v>
      </c>
      <c r="C11" s="34">
        <v>39054</v>
      </c>
      <c r="D11" s="42">
        <v>40000</v>
      </c>
      <c r="E11" s="42">
        <v>34000</v>
      </c>
      <c r="F11" s="36">
        <v>6000</v>
      </c>
      <c r="G11" s="37" t="s">
        <v>14</v>
      </c>
      <c r="H11" s="7"/>
    </row>
    <row r="12" spans="1:8" x14ac:dyDescent="0.25">
      <c r="A12" s="33">
        <v>3113</v>
      </c>
      <c r="B12" s="33" t="s">
        <v>15</v>
      </c>
      <c r="C12" s="34">
        <f>1484</f>
        <v>1484</v>
      </c>
      <c r="D12" s="42">
        <v>2000</v>
      </c>
      <c r="E12" s="42">
        <v>2000</v>
      </c>
      <c r="F12" s="36"/>
      <c r="G12" s="37"/>
      <c r="H12" s="7"/>
    </row>
    <row r="13" spans="1:8" x14ac:dyDescent="0.25">
      <c r="A13" s="33">
        <v>3113</v>
      </c>
      <c r="B13" s="33" t="s">
        <v>16</v>
      </c>
      <c r="C13" s="34">
        <f>22719</f>
        <v>22719</v>
      </c>
      <c r="D13" s="42">
        <v>30500</v>
      </c>
      <c r="E13" s="42">
        <v>30500</v>
      </c>
      <c r="F13" s="36"/>
      <c r="G13" s="37"/>
      <c r="H13" s="7"/>
    </row>
    <row r="14" spans="1:8" x14ac:dyDescent="0.25">
      <c r="A14" s="33">
        <v>3113</v>
      </c>
      <c r="B14" s="33" t="s">
        <v>19</v>
      </c>
      <c r="C14" s="34">
        <f>10459</f>
        <v>10459</v>
      </c>
      <c r="D14" s="42">
        <v>14000</v>
      </c>
      <c r="E14" s="42">
        <v>14000</v>
      </c>
      <c r="F14" s="36"/>
      <c r="G14" s="37"/>
      <c r="H14" s="7"/>
    </row>
    <row r="15" spans="1:8" x14ac:dyDescent="0.25">
      <c r="A15" s="33">
        <v>3113</v>
      </c>
      <c r="B15" s="33" t="s">
        <v>20</v>
      </c>
      <c r="C15" s="34">
        <v>36456</v>
      </c>
      <c r="D15" s="42">
        <v>40000</v>
      </c>
      <c r="E15" s="42">
        <v>40000</v>
      </c>
      <c r="F15" s="36"/>
      <c r="G15" s="37"/>
      <c r="H15" s="7"/>
    </row>
    <row r="16" spans="1:8" x14ac:dyDescent="0.25">
      <c r="A16" s="33">
        <v>3113</v>
      </c>
      <c r="B16" s="33" t="s">
        <v>21</v>
      </c>
      <c r="C16" s="34">
        <v>518</v>
      </c>
      <c r="D16" s="42">
        <v>500</v>
      </c>
      <c r="E16" s="42">
        <v>500</v>
      </c>
      <c r="F16" s="36"/>
      <c r="G16" s="37"/>
      <c r="H16" s="7"/>
    </row>
    <row r="17" spans="1:8" x14ac:dyDescent="0.25">
      <c r="A17" s="33">
        <v>3113</v>
      </c>
      <c r="B17" s="33" t="s">
        <v>22</v>
      </c>
      <c r="C17" s="34">
        <f>129514+37803+22482</f>
        <v>189799</v>
      </c>
      <c r="D17" s="42">
        <v>255000</v>
      </c>
      <c r="E17" s="42">
        <v>254900</v>
      </c>
      <c r="F17" s="36"/>
      <c r="G17" s="37"/>
      <c r="H17" s="7"/>
    </row>
    <row r="18" spans="1:8" x14ac:dyDescent="0.25">
      <c r="A18" s="33">
        <v>3113</v>
      </c>
      <c r="B18" s="33" t="s">
        <v>24</v>
      </c>
      <c r="C18" s="34">
        <f>10179</f>
        <v>10179</v>
      </c>
      <c r="D18" s="42">
        <v>12000</v>
      </c>
      <c r="E18" s="42">
        <v>12000</v>
      </c>
      <c r="F18" s="36"/>
      <c r="G18" s="37"/>
      <c r="H18" s="7"/>
    </row>
    <row r="19" spans="1:8" x14ac:dyDescent="0.25">
      <c r="A19" s="33">
        <v>3113</v>
      </c>
      <c r="B19" s="33" t="s">
        <v>25</v>
      </c>
      <c r="C19" s="34">
        <f>4680+26378</f>
        <v>31058</v>
      </c>
      <c r="D19" s="42">
        <v>37000</v>
      </c>
      <c r="E19" s="42">
        <v>37000</v>
      </c>
      <c r="F19" s="36">
        <v>100</v>
      </c>
      <c r="G19" s="37" t="s">
        <v>18</v>
      </c>
      <c r="H19" s="7"/>
    </row>
    <row r="20" spans="1:8" x14ac:dyDescent="0.25">
      <c r="A20" s="33">
        <v>3113</v>
      </c>
      <c r="B20" s="33" t="s">
        <v>26</v>
      </c>
      <c r="C20" s="34">
        <f>690+40+500+7336</f>
        <v>8566</v>
      </c>
      <c r="D20" s="42">
        <v>8944</v>
      </c>
      <c r="E20" s="42">
        <v>8944</v>
      </c>
      <c r="F20" s="36"/>
      <c r="G20" s="37"/>
      <c r="H20" s="7"/>
    </row>
    <row r="21" spans="1:8" x14ac:dyDescent="0.25">
      <c r="A21" s="33">
        <v>3113</v>
      </c>
      <c r="B21" s="33" t="s">
        <v>27</v>
      </c>
      <c r="C21" s="34">
        <v>535176</v>
      </c>
      <c r="D21" s="42">
        <v>630000</v>
      </c>
      <c r="E21" s="42">
        <v>630000</v>
      </c>
      <c r="F21" s="36"/>
      <c r="G21" s="37"/>
      <c r="H21" s="7"/>
    </row>
    <row r="22" spans="1:8" x14ac:dyDescent="0.25">
      <c r="A22" s="33">
        <v>3113</v>
      </c>
      <c r="B22" s="33" t="s">
        <v>29</v>
      </c>
      <c r="C22" s="34">
        <v>8897</v>
      </c>
      <c r="D22" s="42">
        <v>0</v>
      </c>
      <c r="E22" s="42">
        <v>0</v>
      </c>
      <c r="F22" s="36"/>
      <c r="G22" s="37"/>
      <c r="H22" s="7"/>
    </row>
    <row r="23" spans="1:8" x14ac:dyDescent="0.25">
      <c r="A23" s="33">
        <v>3113</v>
      </c>
      <c r="B23" s="33" t="s">
        <v>30</v>
      </c>
      <c r="C23" s="34">
        <f>133793+10703+48163</f>
        <v>192659</v>
      </c>
      <c r="D23" s="42">
        <v>226800</v>
      </c>
      <c r="E23" s="42">
        <v>226800</v>
      </c>
      <c r="F23" s="36"/>
      <c r="G23" s="37"/>
      <c r="H23" s="7"/>
    </row>
    <row r="24" spans="1:8" x14ac:dyDescent="0.25">
      <c r="A24" s="33">
        <v>3113</v>
      </c>
      <c r="B24" s="33" t="s">
        <v>31</v>
      </c>
      <c r="C24" s="34">
        <v>26511</v>
      </c>
      <c r="D24" s="42">
        <v>8000</v>
      </c>
      <c r="E24" s="42">
        <v>8000</v>
      </c>
      <c r="F24" s="36"/>
      <c r="G24" s="37"/>
      <c r="H24" s="7"/>
    </row>
    <row r="25" spans="1:8" x14ac:dyDescent="0.25">
      <c r="A25" s="33">
        <v>3113</v>
      </c>
      <c r="B25" s="33" t="s">
        <v>32</v>
      </c>
      <c r="C25" s="34">
        <v>10991</v>
      </c>
      <c r="D25" s="42">
        <v>11000</v>
      </c>
      <c r="E25" s="42">
        <v>11000</v>
      </c>
      <c r="F25" s="36"/>
      <c r="G25" s="37"/>
      <c r="H25" s="7"/>
    </row>
    <row r="26" spans="1:8" x14ac:dyDescent="0.25">
      <c r="A26" s="33">
        <v>3113</v>
      </c>
      <c r="B26" s="33" t="s">
        <v>33</v>
      </c>
      <c r="C26" s="34">
        <v>34080</v>
      </c>
      <c r="D26" s="42">
        <v>40896</v>
      </c>
      <c r="E26" s="42">
        <v>40896</v>
      </c>
      <c r="F26" s="36"/>
      <c r="G26" s="37"/>
      <c r="H26" s="7"/>
    </row>
    <row r="27" spans="1:8" s="3" customFormat="1" x14ac:dyDescent="0.25">
      <c r="A27" s="29">
        <v>3113</v>
      </c>
      <c r="B27" s="29" t="s">
        <v>34</v>
      </c>
      <c r="C27" s="38">
        <f>SUM(C6:C26)</f>
        <v>1305573</v>
      </c>
      <c r="D27" s="39">
        <f>SUM(E27:F27)</f>
        <v>1487640</v>
      </c>
      <c r="E27" s="39">
        <f>SUM(E6:E26)</f>
        <v>1481540</v>
      </c>
      <c r="F27" s="39">
        <f>SUM(F6:F26)</f>
        <v>6100</v>
      </c>
      <c r="G27" s="31"/>
      <c r="H27" s="5"/>
    </row>
    <row r="28" spans="1:8" s="3" customFormat="1" x14ac:dyDescent="0.25">
      <c r="A28" s="29" t="s">
        <v>35</v>
      </c>
      <c r="B28" s="29"/>
      <c r="C28" s="38"/>
      <c r="D28" s="41"/>
      <c r="E28" s="39"/>
      <c r="F28" s="41"/>
      <c r="G28" s="40"/>
      <c r="H28" s="9"/>
    </row>
    <row r="29" spans="1:8" x14ac:dyDescent="0.25">
      <c r="A29" s="33">
        <v>3111</v>
      </c>
      <c r="B29" s="33" t="s">
        <v>8</v>
      </c>
      <c r="C29" s="34"/>
      <c r="D29" s="42">
        <v>0</v>
      </c>
      <c r="E29" s="42">
        <v>0</v>
      </c>
      <c r="F29" s="36"/>
      <c r="G29" s="37"/>
      <c r="H29" s="7"/>
    </row>
    <row r="30" spans="1:8" x14ac:dyDescent="0.25">
      <c r="A30" s="33">
        <v>3111</v>
      </c>
      <c r="B30" s="33" t="s">
        <v>36</v>
      </c>
      <c r="C30" s="34"/>
      <c r="D30" s="42">
        <v>500</v>
      </c>
      <c r="E30" s="42">
        <v>500</v>
      </c>
      <c r="F30" s="36"/>
      <c r="G30" s="37"/>
      <c r="H30" s="7"/>
    </row>
    <row r="31" spans="1:8" x14ac:dyDescent="0.25">
      <c r="A31" s="33">
        <v>3111</v>
      </c>
      <c r="B31" s="33" t="s">
        <v>10</v>
      </c>
      <c r="C31" s="34"/>
      <c r="D31" s="42">
        <v>5000</v>
      </c>
      <c r="E31" s="42">
        <v>5000</v>
      </c>
      <c r="F31" s="36"/>
      <c r="G31" s="37"/>
      <c r="H31" s="7"/>
    </row>
    <row r="32" spans="1:8" x14ac:dyDescent="0.25">
      <c r="A32" s="33">
        <v>3111</v>
      </c>
      <c r="B32" s="33" t="s">
        <v>11</v>
      </c>
      <c r="C32" s="34">
        <v>15748</v>
      </c>
      <c r="D32" s="42">
        <v>15000</v>
      </c>
      <c r="E32" s="42">
        <v>15000</v>
      </c>
      <c r="F32" s="36"/>
      <c r="G32" s="37"/>
      <c r="H32" s="7"/>
    </row>
    <row r="33" spans="1:8" x14ac:dyDescent="0.25">
      <c r="A33" s="33">
        <v>3111</v>
      </c>
      <c r="B33" s="33" t="s">
        <v>32</v>
      </c>
      <c r="C33" s="34">
        <v>7521</v>
      </c>
      <c r="D33" s="42">
        <v>8000</v>
      </c>
      <c r="E33" s="42">
        <v>8000</v>
      </c>
      <c r="F33" s="36"/>
      <c r="G33" s="37"/>
      <c r="H33" s="7"/>
    </row>
    <row r="34" spans="1:8" x14ac:dyDescent="0.25">
      <c r="A34" s="33">
        <v>3111</v>
      </c>
      <c r="B34" s="33" t="s">
        <v>13</v>
      </c>
      <c r="C34" s="34">
        <v>56668</v>
      </c>
      <c r="D34" s="42">
        <v>60000</v>
      </c>
      <c r="E34" s="42">
        <v>10000</v>
      </c>
      <c r="F34" s="36"/>
      <c r="G34" s="37"/>
      <c r="H34" s="7"/>
    </row>
    <row r="35" spans="1:8" x14ac:dyDescent="0.25">
      <c r="A35" s="33">
        <v>3111</v>
      </c>
      <c r="B35" s="33" t="s">
        <v>37</v>
      </c>
      <c r="C35" s="34"/>
      <c r="D35" s="42">
        <v>0</v>
      </c>
      <c r="E35" s="42">
        <v>0</v>
      </c>
      <c r="F35" s="36">
        <v>50000</v>
      </c>
      <c r="G35" s="37" t="s">
        <v>38</v>
      </c>
      <c r="H35" s="7"/>
    </row>
    <row r="36" spans="1:8" x14ac:dyDescent="0.25">
      <c r="A36" s="33">
        <v>3111</v>
      </c>
      <c r="B36" s="33" t="s">
        <v>16</v>
      </c>
      <c r="C36" s="34">
        <v>2766</v>
      </c>
      <c r="D36" s="42">
        <v>3700</v>
      </c>
      <c r="E36" s="42">
        <v>3700</v>
      </c>
      <c r="F36" s="36"/>
      <c r="G36" s="37"/>
      <c r="H36" s="7"/>
    </row>
    <row r="37" spans="1:8" x14ac:dyDescent="0.25">
      <c r="A37" s="33">
        <v>3111</v>
      </c>
      <c r="B37" s="33" t="s">
        <v>39</v>
      </c>
      <c r="C37" s="34">
        <v>500</v>
      </c>
      <c r="D37" s="42">
        <v>500</v>
      </c>
      <c r="E37" s="42">
        <v>500</v>
      </c>
      <c r="F37" s="36"/>
      <c r="G37" s="37"/>
      <c r="H37" s="7"/>
    </row>
    <row r="38" spans="1:8" x14ac:dyDescent="0.25">
      <c r="A38" s="33">
        <v>3111</v>
      </c>
      <c r="B38" s="33" t="s">
        <v>40</v>
      </c>
      <c r="C38" s="34">
        <f>369+4950</f>
        <v>5319</v>
      </c>
      <c r="D38" s="42">
        <v>5000</v>
      </c>
      <c r="E38" s="42">
        <v>5000</v>
      </c>
      <c r="F38" s="36"/>
      <c r="G38" s="37"/>
      <c r="H38" s="7"/>
    </row>
    <row r="39" spans="1:8" x14ac:dyDescent="0.25">
      <c r="A39" s="33">
        <v>3111</v>
      </c>
      <c r="B39" s="33" t="s">
        <v>24</v>
      </c>
      <c r="C39" s="34"/>
      <c r="D39" s="42">
        <v>5000</v>
      </c>
      <c r="E39" s="42">
        <v>5000</v>
      </c>
      <c r="F39" s="36"/>
      <c r="G39" s="37"/>
      <c r="H39" s="7"/>
    </row>
    <row r="40" spans="1:8" x14ac:dyDescent="0.25">
      <c r="A40" s="33">
        <v>3111</v>
      </c>
      <c r="B40" s="33" t="s">
        <v>33</v>
      </c>
      <c r="C40" s="34">
        <v>105030</v>
      </c>
      <c r="D40" s="42">
        <v>126036</v>
      </c>
      <c r="E40" s="42">
        <v>126036</v>
      </c>
      <c r="F40" s="36"/>
      <c r="G40" s="37"/>
      <c r="H40" s="7"/>
    </row>
    <row r="41" spans="1:8" s="3" customFormat="1" x14ac:dyDescent="0.25">
      <c r="A41" s="29">
        <v>3111</v>
      </c>
      <c r="B41" s="29" t="s">
        <v>34</v>
      </c>
      <c r="C41" s="38">
        <f>SUM(C29:C40)</f>
        <v>193552</v>
      </c>
      <c r="D41" s="39">
        <f>SUM(E41:F41)</f>
        <v>228736</v>
      </c>
      <c r="E41" s="39">
        <f>SUM(E29:E40)</f>
        <v>178736</v>
      </c>
      <c r="F41" s="39">
        <f>SUM(F29:F40)</f>
        <v>50000</v>
      </c>
      <c r="G41" s="31"/>
      <c r="H41" s="9"/>
    </row>
    <row r="42" spans="1:8" s="3" customFormat="1" x14ac:dyDescent="0.25">
      <c r="A42" s="29" t="s">
        <v>41</v>
      </c>
      <c r="B42" s="29"/>
      <c r="C42" s="38"/>
      <c r="D42" s="41"/>
      <c r="E42" s="39"/>
      <c r="F42" s="41"/>
      <c r="G42" s="40"/>
      <c r="H42" s="9"/>
    </row>
    <row r="43" spans="1:8" x14ac:dyDescent="0.25">
      <c r="A43" s="33">
        <v>3141</v>
      </c>
      <c r="B43" s="33" t="s">
        <v>42</v>
      </c>
      <c r="C43" s="34"/>
      <c r="D43" s="42">
        <v>650000</v>
      </c>
      <c r="E43" s="42">
        <v>0</v>
      </c>
      <c r="F43" s="36">
        <v>650000</v>
      </c>
      <c r="G43" s="37"/>
      <c r="H43" s="7"/>
    </row>
    <row r="44" spans="1:8" x14ac:dyDescent="0.25">
      <c r="A44" s="33">
        <v>3141</v>
      </c>
      <c r="B44" s="33" t="s">
        <v>36</v>
      </c>
      <c r="C44" s="34"/>
      <c r="D44" s="42">
        <v>500</v>
      </c>
      <c r="E44" s="42">
        <v>500</v>
      </c>
      <c r="F44" s="36"/>
      <c r="G44" s="37"/>
      <c r="H44" s="7"/>
    </row>
    <row r="45" spans="1:8" x14ac:dyDescent="0.25">
      <c r="A45" s="33">
        <v>3141</v>
      </c>
      <c r="B45" s="33" t="s">
        <v>43</v>
      </c>
      <c r="C45" s="34"/>
      <c r="D45" s="42">
        <v>55000</v>
      </c>
      <c r="E45" s="42">
        <v>55000</v>
      </c>
      <c r="F45" s="36"/>
      <c r="G45" s="37"/>
      <c r="H45" s="7"/>
    </row>
    <row r="46" spans="1:8" x14ac:dyDescent="0.25">
      <c r="A46" s="33">
        <v>3141</v>
      </c>
      <c r="B46" s="33" t="s">
        <v>32</v>
      </c>
      <c r="C46" s="34">
        <v>26323</v>
      </c>
      <c r="D46" s="42">
        <v>27000</v>
      </c>
      <c r="E46" s="42">
        <v>27000</v>
      </c>
      <c r="F46" s="36"/>
      <c r="G46" s="37"/>
      <c r="H46" s="7"/>
    </row>
    <row r="47" spans="1:8" x14ac:dyDescent="0.25">
      <c r="A47" s="33">
        <v>3141</v>
      </c>
      <c r="B47" s="33" t="s">
        <v>44</v>
      </c>
      <c r="C47" s="34">
        <v>7883</v>
      </c>
      <c r="D47" s="42">
        <v>10000</v>
      </c>
      <c r="E47" s="42">
        <v>10000</v>
      </c>
      <c r="F47" s="36"/>
      <c r="G47" s="37"/>
      <c r="H47" s="7"/>
    </row>
    <row r="48" spans="1:8" x14ac:dyDescent="0.25">
      <c r="A48" s="33">
        <v>3141</v>
      </c>
      <c r="B48" s="33" t="s">
        <v>13</v>
      </c>
      <c r="C48" s="34">
        <v>69536</v>
      </c>
      <c r="D48" s="42">
        <v>75000</v>
      </c>
      <c r="E48" s="42">
        <v>75000</v>
      </c>
      <c r="F48" s="36"/>
      <c r="G48" s="37"/>
      <c r="H48" s="7"/>
    </row>
    <row r="49" spans="1:8" x14ac:dyDescent="0.25">
      <c r="A49" s="33">
        <v>3141</v>
      </c>
      <c r="B49" s="33" t="s">
        <v>16</v>
      </c>
      <c r="C49" s="34">
        <v>11067</v>
      </c>
      <c r="D49" s="42">
        <v>15000</v>
      </c>
      <c r="E49" s="42">
        <v>15000</v>
      </c>
      <c r="F49" s="36"/>
      <c r="G49" s="37"/>
      <c r="H49" s="7"/>
    </row>
    <row r="50" spans="1:8" x14ac:dyDescent="0.25">
      <c r="A50" s="33">
        <v>3141</v>
      </c>
      <c r="B50" s="33" t="s">
        <v>40</v>
      </c>
      <c r="C50" s="34">
        <f>5068+4016+300</f>
        <v>9384</v>
      </c>
      <c r="D50" s="42">
        <v>10000</v>
      </c>
      <c r="E50" s="42">
        <v>10000</v>
      </c>
      <c r="F50" s="36"/>
      <c r="G50" s="37"/>
      <c r="H50" s="7"/>
    </row>
    <row r="51" spans="1:8" x14ac:dyDescent="0.25">
      <c r="A51" s="33">
        <v>3141</v>
      </c>
      <c r="B51" s="33" t="s">
        <v>24</v>
      </c>
      <c r="C51" s="34">
        <v>15992</v>
      </c>
      <c r="D51" s="42">
        <v>15000</v>
      </c>
      <c r="E51" s="42">
        <v>15000</v>
      </c>
      <c r="F51" s="36"/>
      <c r="G51" s="37"/>
      <c r="H51" s="7"/>
    </row>
    <row r="52" spans="1:8" x14ac:dyDescent="0.25">
      <c r="A52" s="33">
        <v>3141</v>
      </c>
      <c r="B52" s="33" t="s">
        <v>33</v>
      </c>
      <c r="C52" s="34">
        <v>72240</v>
      </c>
      <c r="D52" s="42">
        <v>96688</v>
      </c>
      <c r="E52" s="42">
        <v>96688</v>
      </c>
      <c r="F52" s="36"/>
      <c r="G52" s="37"/>
      <c r="H52" s="7"/>
    </row>
    <row r="53" spans="1:8" s="3" customFormat="1" x14ac:dyDescent="0.25">
      <c r="A53" s="29">
        <v>3141</v>
      </c>
      <c r="B53" s="29" t="s">
        <v>34</v>
      </c>
      <c r="C53" s="38">
        <f>SUM(C43:C52)</f>
        <v>212425</v>
      </c>
      <c r="D53" s="39">
        <f>SUM(D43:D52)</f>
        <v>954188</v>
      </c>
      <c r="E53" s="39">
        <f>SUM(E43:E52)</f>
        <v>304188</v>
      </c>
      <c r="F53" s="39">
        <f>SUM(F43:F52)</f>
        <v>650000</v>
      </c>
      <c r="G53" s="31"/>
      <c r="H53" s="9"/>
    </row>
    <row r="54" spans="1:8" s="3" customFormat="1" x14ac:dyDescent="0.25">
      <c r="A54" s="29" t="s">
        <v>45</v>
      </c>
      <c r="B54" s="29"/>
      <c r="C54" s="38"/>
      <c r="D54" s="41"/>
      <c r="E54" s="39"/>
      <c r="F54" s="41"/>
      <c r="G54" s="40"/>
      <c r="H54" s="9"/>
    </row>
    <row r="55" spans="1:8" x14ac:dyDescent="0.25">
      <c r="A55" s="33">
        <v>3143</v>
      </c>
      <c r="B55" s="33" t="s">
        <v>43</v>
      </c>
      <c r="C55" s="34"/>
      <c r="D55" s="42">
        <v>5000</v>
      </c>
      <c r="E55" s="42">
        <v>0</v>
      </c>
      <c r="F55" s="36"/>
      <c r="G55" s="37"/>
      <c r="H55" s="7"/>
    </row>
    <row r="56" spans="1:8" x14ac:dyDescent="0.25">
      <c r="A56" s="33">
        <v>3143</v>
      </c>
      <c r="B56" s="33" t="s">
        <v>46</v>
      </c>
      <c r="C56" s="34"/>
      <c r="D56" s="42">
        <v>0</v>
      </c>
      <c r="E56" s="42">
        <v>0</v>
      </c>
      <c r="F56" s="36"/>
      <c r="G56" s="37"/>
      <c r="H56" s="7"/>
    </row>
    <row r="57" spans="1:8" x14ac:dyDescent="0.25">
      <c r="A57" s="33">
        <v>3143</v>
      </c>
      <c r="B57" s="33" t="s">
        <v>32</v>
      </c>
      <c r="C57" s="34">
        <v>1880</v>
      </c>
      <c r="D57" s="42">
        <v>2000</v>
      </c>
      <c r="E57" s="42">
        <v>2000</v>
      </c>
      <c r="F57" s="36"/>
      <c r="G57" s="37"/>
      <c r="H57" s="7"/>
    </row>
    <row r="58" spans="1:8" x14ac:dyDescent="0.25">
      <c r="A58" s="33">
        <v>3143</v>
      </c>
      <c r="B58" s="33" t="s">
        <v>13</v>
      </c>
      <c r="C58" s="34">
        <v>19700</v>
      </c>
      <c r="D58" s="42">
        <v>20000</v>
      </c>
      <c r="E58" s="42">
        <v>0</v>
      </c>
      <c r="F58" s="36"/>
      <c r="G58" s="37"/>
      <c r="H58" s="7"/>
    </row>
    <row r="59" spans="1:8" x14ac:dyDescent="0.25">
      <c r="A59" s="33">
        <v>3143</v>
      </c>
      <c r="B59" s="33" t="s">
        <v>39</v>
      </c>
      <c r="C59" s="34"/>
      <c r="D59" s="42">
        <v>0</v>
      </c>
      <c r="E59" s="42">
        <v>0</v>
      </c>
      <c r="F59" s="36"/>
      <c r="G59" s="37"/>
      <c r="H59" s="7"/>
    </row>
    <row r="60" spans="1:8" x14ac:dyDescent="0.25">
      <c r="A60" s="33">
        <v>3143</v>
      </c>
      <c r="B60" s="33" t="s">
        <v>40</v>
      </c>
      <c r="C60" s="34">
        <v>829</v>
      </c>
      <c r="D60" s="42">
        <v>1000</v>
      </c>
      <c r="E60" s="42">
        <v>1000</v>
      </c>
      <c r="F60" s="36"/>
      <c r="G60" s="37"/>
      <c r="H60" s="7"/>
    </row>
    <row r="61" spans="1:8" x14ac:dyDescent="0.25">
      <c r="A61" s="33">
        <v>3143</v>
      </c>
      <c r="B61" s="33" t="s">
        <v>37</v>
      </c>
      <c r="C61" s="34"/>
      <c r="D61" s="42">
        <v>0</v>
      </c>
      <c r="E61" s="42">
        <v>0</v>
      </c>
      <c r="F61" s="43">
        <v>25000</v>
      </c>
      <c r="G61" s="37" t="s">
        <v>64</v>
      </c>
      <c r="H61" s="7"/>
    </row>
    <row r="62" spans="1:8" x14ac:dyDescent="0.25">
      <c r="A62" s="33">
        <v>3143</v>
      </c>
      <c r="B62" s="33" t="s">
        <v>24</v>
      </c>
      <c r="C62" s="34"/>
      <c r="D62" s="42">
        <v>5000</v>
      </c>
      <c r="E62" s="42">
        <v>5000</v>
      </c>
      <c r="F62" s="36"/>
      <c r="G62" s="44"/>
      <c r="H62" s="7"/>
    </row>
    <row r="63" spans="1:8" x14ac:dyDescent="0.25">
      <c r="A63" s="33">
        <v>3143</v>
      </c>
      <c r="B63" s="33" t="s">
        <v>47</v>
      </c>
      <c r="C63" s="34"/>
      <c r="D63" s="42">
        <v>5000</v>
      </c>
      <c r="E63" s="42">
        <v>5000</v>
      </c>
      <c r="F63" s="36"/>
      <c r="G63" s="44"/>
      <c r="H63" s="7"/>
    </row>
    <row r="64" spans="1:8" x14ac:dyDescent="0.25">
      <c r="A64" s="33">
        <v>3143</v>
      </c>
      <c r="B64" s="33" t="s">
        <v>33</v>
      </c>
      <c r="C64" s="34">
        <v>18780</v>
      </c>
      <c r="D64" s="42">
        <v>22536</v>
      </c>
      <c r="E64" s="42">
        <v>22536</v>
      </c>
      <c r="F64" s="36"/>
      <c r="G64" s="44"/>
      <c r="H64" s="7"/>
    </row>
    <row r="65" spans="1:8" s="3" customFormat="1" x14ac:dyDescent="0.25">
      <c r="A65" s="27">
        <v>3143</v>
      </c>
      <c r="B65" s="29" t="s">
        <v>34</v>
      </c>
      <c r="C65" s="38">
        <f>SUM(C55:C64)</f>
        <v>41189</v>
      </c>
      <c r="D65" s="31">
        <f>SUM(D55:D64)</f>
        <v>60536</v>
      </c>
      <c r="E65" s="31">
        <f>SUM(E55:E64)</f>
        <v>35536</v>
      </c>
      <c r="F65" s="31">
        <f>SUM(F55:F64)</f>
        <v>25000</v>
      </c>
      <c r="G65" s="31"/>
      <c r="H65" s="5"/>
    </row>
    <row r="66" spans="1:8" x14ac:dyDescent="0.25">
      <c r="A66" s="32"/>
      <c r="B66" s="33"/>
      <c r="C66" s="34"/>
      <c r="D66" s="37"/>
      <c r="E66" s="35"/>
      <c r="F66" s="37"/>
      <c r="G66" s="37"/>
      <c r="H66" s="7"/>
    </row>
    <row r="67" spans="1:8" s="3" customFormat="1" x14ac:dyDescent="0.25">
      <c r="A67" s="27"/>
      <c r="B67" s="29" t="s">
        <v>48</v>
      </c>
      <c r="C67" s="38">
        <f>C27+C41+C53+C65</f>
        <v>1752739</v>
      </c>
      <c r="D67" s="31">
        <f>SUM(E67:F67)</f>
        <v>2731100</v>
      </c>
      <c r="E67" s="45">
        <f>E65+E53+E41+E27</f>
        <v>2000000</v>
      </c>
      <c r="F67" s="31">
        <f>F65+F53+F41+F27</f>
        <v>731100</v>
      </c>
      <c r="G67" s="31"/>
      <c r="H67" s="9"/>
    </row>
    <row r="68" spans="1:8" x14ac:dyDescent="0.25">
      <c r="A68" s="32"/>
      <c r="B68" s="52" t="s">
        <v>49</v>
      </c>
      <c r="C68" s="47"/>
      <c r="D68" s="32"/>
      <c r="E68" s="45"/>
      <c r="F68" s="32"/>
      <c r="G68" s="32"/>
    </row>
    <row r="69" spans="1:8" x14ac:dyDescent="0.25">
      <c r="A69" s="32"/>
      <c r="B69" s="52" t="s">
        <v>50</v>
      </c>
      <c r="C69" s="47"/>
      <c r="D69" s="26"/>
      <c r="E69" s="45">
        <f>SUM(E67:E68)</f>
        <v>2000000</v>
      </c>
      <c r="F69" s="32"/>
      <c r="G69" s="35"/>
      <c r="H69" s="2"/>
    </row>
    <row r="70" spans="1:8" x14ac:dyDescent="0.25">
      <c r="A70" s="32"/>
      <c r="B70" s="52" t="s">
        <v>51</v>
      </c>
      <c r="C70" s="47"/>
      <c r="D70" s="48"/>
      <c r="E70" s="45">
        <f>E26+E40+E52+E64</f>
        <v>286156</v>
      </c>
      <c r="F70" s="49"/>
      <c r="G70" s="32"/>
    </row>
    <row r="71" spans="1:8" x14ac:dyDescent="0.25">
      <c r="A71" s="32"/>
      <c r="B71" s="52" t="s">
        <v>54</v>
      </c>
      <c r="C71" s="47"/>
      <c r="D71" s="32"/>
      <c r="E71" s="50">
        <f>2000000-E69</f>
        <v>0</v>
      </c>
      <c r="F71" s="32"/>
      <c r="G71" s="32"/>
    </row>
    <row r="72" spans="1:8" x14ac:dyDescent="0.25">
      <c r="A72" s="32"/>
      <c r="B72" s="53"/>
      <c r="C72" s="53"/>
      <c r="D72" s="32"/>
      <c r="E72" s="49"/>
      <c r="F72" s="49"/>
      <c r="G72" s="32"/>
    </row>
    <row r="73" spans="1:8" x14ac:dyDescent="0.25">
      <c r="A73" s="32"/>
      <c r="B73" s="33"/>
      <c r="C73" s="33"/>
      <c r="D73" s="32"/>
      <c r="E73" s="35"/>
      <c r="F73" s="32"/>
      <c r="G73" s="32"/>
    </row>
    <row r="74" spans="1:8" x14ac:dyDescent="0.25">
      <c r="A74" s="32" t="s">
        <v>52</v>
      </c>
      <c r="B74" s="33"/>
      <c r="C74" s="33"/>
      <c r="D74" s="32"/>
      <c r="E74" s="35"/>
      <c r="F74" s="32"/>
      <c r="G74" s="32" t="s">
        <v>53</v>
      </c>
    </row>
    <row r="75" spans="1:8" x14ac:dyDescent="0.25">
      <c r="A75" s="32"/>
      <c r="B75" s="33"/>
      <c r="C75" s="33"/>
      <c r="D75" s="32"/>
      <c r="E75" s="35"/>
      <c r="F75" s="32"/>
      <c r="G75" s="32"/>
    </row>
    <row r="76" spans="1:8" x14ac:dyDescent="0.25">
      <c r="A76" s="32"/>
      <c r="B76" s="33"/>
      <c r="C76" s="33"/>
      <c r="D76" s="32"/>
      <c r="E76" s="35"/>
      <c r="F76" s="32"/>
      <c r="G76" s="32"/>
    </row>
    <row r="77" spans="1:8" x14ac:dyDescent="0.25">
      <c r="A77" s="32"/>
      <c r="B77" s="33"/>
      <c r="C77" s="33"/>
      <c r="D77" s="32"/>
      <c r="E77" s="35"/>
      <c r="F77" s="32"/>
      <c r="G77" s="32"/>
    </row>
    <row r="78" spans="1:8" x14ac:dyDescent="0.25">
      <c r="A78" s="32" t="s">
        <v>61</v>
      </c>
      <c r="B78" s="33"/>
      <c r="C78" s="33"/>
      <c r="D78" s="32"/>
      <c r="E78" s="35"/>
      <c r="F78" s="32"/>
      <c r="G78" s="32"/>
    </row>
    <row r="80" spans="1:8" x14ac:dyDescent="0.25">
      <c r="A80" s="1" t="s">
        <v>62</v>
      </c>
    </row>
  </sheetData>
  <sheetProtection selectLockedCells="1" selectUnlockedCells="1"/>
  <mergeCells count="3">
    <mergeCell ref="A1:B1"/>
    <mergeCell ref="E1:F1"/>
    <mergeCell ref="B2:E2"/>
  </mergeCells>
  <pageMargins left="0.27569444444444446" right="0.2361111111111111" top="0.55138888888888893" bottom="0.78749999999999998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pane ySplit="4" topLeftCell="A62" activePane="bottomLeft" state="frozen"/>
      <selection pane="bottomLeft" activeCell="A89" sqref="A89"/>
    </sheetView>
  </sheetViews>
  <sheetFormatPr defaultRowHeight="15.75" x14ac:dyDescent="0.25"/>
  <cols>
    <col min="1" max="1" width="9" style="21"/>
    <col min="2" max="2" width="22.125" style="21" customWidth="1"/>
    <col min="3" max="3" width="16.375" style="21" customWidth="1"/>
    <col min="4" max="4" width="15.5" style="21" customWidth="1"/>
    <col min="5" max="5" width="15.375" style="18" customWidth="1"/>
    <col min="6" max="6" width="14.375" style="21" customWidth="1"/>
    <col min="7" max="7" width="14.25" style="21" customWidth="1"/>
    <col min="8" max="8" width="14.375" style="21" customWidth="1"/>
    <col min="9" max="16384" width="9" style="21"/>
  </cols>
  <sheetData>
    <row r="1" spans="1:8" s="20" customFormat="1" x14ac:dyDescent="0.25">
      <c r="A1" s="103" t="s">
        <v>0</v>
      </c>
      <c r="B1" s="103"/>
      <c r="C1" s="85"/>
      <c r="D1" s="29" t="s">
        <v>1</v>
      </c>
      <c r="E1" s="104" t="s">
        <v>58</v>
      </c>
      <c r="F1" s="104"/>
      <c r="G1" s="86"/>
    </row>
    <row r="2" spans="1:8" s="20" customFormat="1" x14ac:dyDescent="0.25">
      <c r="A2" s="29"/>
      <c r="B2" s="105" t="s">
        <v>60</v>
      </c>
      <c r="C2" s="105"/>
      <c r="D2" s="105"/>
      <c r="E2" s="105"/>
      <c r="F2" s="29"/>
      <c r="G2" s="29"/>
    </row>
    <row r="3" spans="1:8" s="20" customFormat="1" x14ac:dyDescent="0.25">
      <c r="A3" s="29"/>
      <c r="B3" s="29"/>
      <c r="C3" s="29"/>
      <c r="D3" s="29"/>
      <c r="E3" s="29"/>
      <c r="F3" s="29"/>
      <c r="G3" s="29"/>
    </row>
    <row r="4" spans="1:8" s="20" customFormat="1" x14ac:dyDescent="0.25">
      <c r="A4" s="29"/>
      <c r="B4" s="29"/>
      <c r="C4" s="30" t="s">
        <v>76</v>
      </c>
      <c r="D4" s="29" t="s">
        <v>3</v>
      </c>
      <c r="E4" s="39" t="s">
        <v>4</v>
      </c>
      <c r="F4" s="29" t="s">
        <v>5</v>
      </c>
      <c r="G4" s="29" t="s">
        <v>6</v>
      </c>
    </row>
    <row r="5" spans="1:8" s="20" customFormat="1" x14ac:dyDescent="0.25">
      <c r="A5" s="29" t="s">
        <v>7</v>
      </c>
      <c r="B5" s="29"/>
      <c r="C5" s="29"/>
      <c r="D5" s="29"/>
      <c r="E5" s="29"/>
      <c r="F5" s="29"/>
      <c r="G5" s="29"/>
    </row>
    <row r="6" spans="1:8" x14ac:dyDescent="0.25">
      <c r="A6" s="33">
        <v>3113</v>
      </c>
      <c r="B6" s="33" t="s">
        <v>8</v>
      </c>
      <c r="C6" s="34">
        <v>2376</v>
      </c>
      <c r="D6" s="42">
        <v>2500</v>
      </c>
      <c r="E6" s="42">
        <v>2500</v>
      </c>
      <c r="F6" s="36"/>
      <c r="G6" s="36"/>
      <c r="H6" s="6"/>
    </row>
    <row r="7" spans="1:8" x14ac:dyDescent="0.25">
      <c r="A7" s="33">
        <v>3113</v>
      </c>
      <c r="B7" s="33" t="s">
        <v>9</v>
      </c>
      <c r="C7" s="34">
        <v>30648</v>
      </c>
      <c r="D7" s="42">
        <v>31000</v>
      </c>
      <c r="E7" s="42">
        <v>31000</v>
      </c>
      <c r="F7" s="36"/>
      <c r="G7" s="36"/>
      <c r="H7" s="6"/>
    </row>
    <row r="8" spans="1:8" x14ac:dyDescent="0.25">
      <c r="A8" s="33">
        <v>3113</v>
      </c>
      <c r="B8" s="33" t="s">
        <v>10</v>
      </c>
      <c r="C8" s="34">
        <v>42497</v>
      </c>
      <c r="D8" s="42">
        <v>60000</v>
      </c>
      <c r="E8" s="42">
        <v>60000</v>
      </c>
      <c r="F8" s="36"/>
      <c r="G8" s="36"/>
      <c r="H8" s="18"/>
    </row>
    <row r="9" spans="1:8" x14ac:dyDescent="0.25">
      <c r="A9" s="33">
        <v>3113</v>
      </c>
      <c r="B9" s="33" t="s">
        <v>11</v>
      </c>
      <c r="C9" s="34">
        <v>59116.07</v>
      </c>
      <c r="D9" s="42">
        <v>90000</v>
      </c>
      <c r="E9" s="42">
        <v>90000</v>
      </c>
      <c r="F9" s="36"/>
      <c r="G9" s="36"/>
      <c r="H9" s="6"/>
    </row>
    <row r="10" spans="1:8" x14ac:dyDescent="0.25">
      <c r="A10" s="33">
        <v>3113</v>
      </c>
      <c r="B10" s="33" t="s">
        <v>12</v>
      </c>
      <c r="C10" s="34">
        <v>80660</v>
      </c>
      <c r="D10" s="42">
        <v>85000</v>
      </c>
      <c r="E10" s="42">
        <v>85000</v>
      </c>
      <c r="F10" s="36"/>
      <c r="G10" s="36"/>
      <c r="H10" s="6"/>
    </row>
    <row r="11" spans="1:8" x14ac:dyDescent="0.25">
      <c r="A11" s="33">
        <v>3113</v>
      </c>
      <c r="B11" s="33" t="s">
        <v>13</v>
      </c>
      <c r="C11" s="34">
        <v>62964</v>
      </c>
      <c r="D11" s="42">
        <v>65000</v>
      </c>
      <c r="E11" s="42">
        <v>59000</v>
      </c>
      <c r="F11" s="36">
        <v>6000</v>
      </c>
      <c r="G11" s="36" t="s">
        <v>14</v>
      </c>
      <c r="H11" s="6"/>
    </row>
    <row r="12" spans="1:8" x14ac:dyDescent="0.25">
      <c r="A12" s="33">
        <v>3113</v>
      </c>
      <c r="B12" s="33" t="s">
        <v>15</v>
      </c>
      <c r="C12" s="34">
        <v>1319</v>
      </c>
      <c r="D12" s="42">
        <v>2000</v>
      </c>
      <c r="E12" s="42">
        <v>2000</v>
      </c>
      <c r="F12" s="36"/>
      <c r="G12" s="36"/>
      <c r="H12" s="6"/>
    </row>
    <row r="13" spans="1:8" x14ac:dyDescent="0.25">
      <c r="A13" s="33">
        <v>3113</v>
      </c>
      <c r="B13" s="33" t="s">
        <v>16</v>
      </c>
      <c r="C13" s="34">
        <v>23536.7</v>
      </c>
      <c r="D13" s="42">
        <v>30000</v>
      </c>
      <c r="E13" s="42">
        <v>30000</v>
      </c>
      <c r="F13" s="36"/>
      <c r="G13" s="36"/>
      <c r="H13" s="6"/>
    </row>
    <row r="14" spans="1:8" x14ac:dyDescent="0.25">
      <c r="A14" s="33">
        <v>3113</v>
      </c>
      <c r="B14" s="33" t="s">
        <v>19</v>
      </c>
      <c r="C14" s="34"/>
      <c r="D14" s="42"/>
      <c r="E14" s="42"/>
      <c r="F14" s="36"/>
      <c r="G14" s="36"/>
      <c r="H14" s="6"/>
    </row>
    <row r="15" spans="1:8" x14ac:dyDescent="0.25">
      <c r="A15" s="33">
        <v>3113</v>
      </c>
      <c r="B15" s="33" t="s">
        <v>77</v>
      </c>
      <c r="C15" s="34">
        <v>10191.200000000001</v>
      </c>
      <c r="D15" s="42">
        <v>15000</v>
      </c>
      <c r="E15" s="42">
        <v>15000</v>
      </c>
      <c r="F15" s="36"/>
      <c r="G15" s="36"/>
      <c r="H15" s="6"/>
    </row>
    <row r="16" spans="1:8" x14ac:dyDescent="0.25">
      <c r="A16" s="33">
        <v>3113</v>
      </c>
      <c r="B16" s="33" t="s">
        <v>20</v>
      </c>
      <c r="C16" s="34">
        <v>28780</v>
      </c>
      <c r="D16" s="42">
        <v>30000</v>
      </c>
      <c r="E16" s="42">
        <v>30000</v>
      </c>
      <c r="F16" s="36"/>
      <c r="G16" s="36"/>
      <c r="H16" s="6"/>
    </row>
    <row r="17" spans="1:8" x14ac:dyDescent="0.25">
      <c r="A17" s="33">
        <v>3113</v>
      </c>
      <c r="B17" s="33" t="s">
        <v>21</v>
      </c>
      <c r="C17" s="34">
        <v>600</v>
      </c>
      <c r="D17" s="42">
        <v>1000</v>
      </c>
      <c r="E17" s="42">
        <v>1000</v>
      </c>
      <c r="F17" s="36"/>
      <c r="G17" s="36"/>
      <c r="H17" s="6"/>
    </row>
    <row r="18" spans="1:8" x14ac:dyDescent="0.25">
      <c r="A18" s="33">
        <v>3113</v>
      </c>
      <c r="B18" s="33" t="s">
        <v>78</v>
      </c>
      <c r="C18" s="34">
        <v>128959</v>
      </c>
      <c r="D18" s="42">
        <v>180000</v>
      </c>
      <c r="E18" s="42">
        <v>180000</v>
      </c>
      <c r="F18" s="36"/>
      <c r="G18" s="36"/>
      <c r="H18" s="6"/>
    </row>
    <row r="19" spans="1:8" x14ac:dyDescent="0.25">
      <c r="A19" s="33">
        <v>3113</v>
      </c>
      <c r="B19" s="33" t="s">
        <v>79</v>
      </c>
      <c r="C19" s="34">
        <v>49910.1</v>
      </c>
      <c r="D19" s="42">
        <v>80000</v>
      </c>
      <c r="E19" s="42">
        <v>80000</v>
      </c>
      <c r="F19" s="36"/>
      <c r="G19" s="36"/>
      <c r="H19" s="6"/>
    </row>
    <row r="20" spans="1:8" x14ac:dyDescent="0.25">
      <c r="A20" s="33">
        <v>3113</v>
      </c>
      <c r="B20" s="33" t="s">
        <v>80</v>
      </c>
      <c r="C20" s="34">
        <v>50935</v>
      </c>
      <c r="D20" s="42">
        <v>80000</v>
      </c>
      <c r="E20" s="42">
        <v>80000</v>
      </c>
      <c r="F20" s="36"/>
      <c r="G20" s="36"/>
      <c r="H20" s="6"/>
    </row>
    <row r="21" spans="1:8" x14ac:dyDescent="0.25">
      <c r="A21" s="33">
        <v>3113</v>
      </c>
      <c r="B21" s="33" t="s">
        <v>22</v>
      </c>
      <c r="C21" s="34"/>
      <c r="D21" s="42"/>
      <c r="E21" s="42"/>
      <c r="F21" s="36"/>
      <c r="G21" s="36"/>
      <c r="H21" s="6"/>
    </row>
    <row r="22" spans="1:8" x14ac:dyDescent="0.25">
      <c r="A22" s="33">
        <v>3113</v>
      </c>
      <c r="B22" s="33" t="s">
        <v>24</v>
      </c>
      <c r="C22" s="34">
        <v>121663</v>
      </c>
      <c r="D22" s="42">
        <v>320244</v>
      </c>
      <c r="E22" s="42">
        <v>320244</v>
      </c>
      <c r="F22" s="36"/>
      <c r="G22" s="36"/>
      <c r="H22" s="6"/>
    </row>
    <row r="23" spans="1:8" x14ac:dyDescent="0.25">
      <c r="A23" s="33">
        <v>3113</v>
      </c>
      <c r="B23" s="33" t="s">
        <v>81</v>
      </c>
      <c r="C23" s="34">
        <v>40</v>
      </c>
      <c r="D23" s="42"/>
      <c r="E23" s="42"/>
      <c r="F23" s="36"/>
      <c r="G23" s="36"/>
      <c r="H23" s="6"/>
    </row>
    <row r="24" spans="1:8" x14ac:dyDescent="0.25">
      <c r="A24" s="33">
        <v>3113</v>
      </c>
      <c r="B24" s="33" t="s">
        <v>25</v>
      </c>
      <c r="C24" s="34">
        <v>6816</v>
      </c>
      <c r="D24" s="42">
        <v>10000</v>
      </c>
      <c r="E24" s="42">
        <v>9900</v>
      </c>
      <c r="F24" s="36">
        <v>100</v>
      </c>
      <c r="G24" s="36" t="s">
        <v>18</v>
      </c>
      <c r="H24" s="6"/>
    </row>
    <row r="25" spans="1:8" x14ac:dyDescent="0.25">
      <c r="A25" s="33">
        <v>3113</v>
      </c>
      <c r="B25" s="33" t="s">
        <v>26</v>
      </c>
      <c r="C25" s="34">
        <v>7336</v>
      </c>
      <c r="D25" s="42">
        <v>15000</v>
      </c>
      <c r="E25" s="42">
        <v>15000</v>
      </c>
      <c r="F25" s="36"/>
      <c r="G25" s="36"/>
      <c r="H25" s="6"/>
    </row>
    <row r="26" spans="1:8" x14ac:dyDescent="0.25">
      <c r="A26" s="33">
        <v>3113</v>
      </c>
      <c r="B26" s="33" t="s">
        <v>82</v>
      </c>
      <c r="C26" s="34">
        <v>1500</v>
      </c>
      <c r="D26" s="42">
        <v>1500</v>
      </c>
      <c r="E26" s="42">
        <v>15000</v>
      </c>
      <c r="F26" s="36"/>
      <c r="G26" s="36"/>
      <c r="H26" s="6"/>
    </row>
    <row r="27" spans="1:8" x14ac:dyDescent="0.25">
      <c r="A27" s="33">
        <v>3113</v>
      </c>
      <c r="B27" s="33" t="s">
        <v>27</v>
      </c>
      <c r="C27" s="34">
        <v>340553</v>
      </c>
      <c r="D27" s="42">
        <v>150000</v>
      </c>
      <c r="E27" s="42">
        <v>150000</v>
      </c>
      <c r="F27" s="36"/>
      <c r="G27" s="36"/>
      <c r="H27" s="6"/>
    </row>
    <row r="28" spans="1:8" x14ac:dyDescent="0.25">
      <c r="A28" s="33">
        <v>3113</v>
      </c>
      <c r="B28" s="33" t="s">
        <v>29</v>
      </c>
      <c r="C28" s="34"/>
      <c r="D28" s="42"/>
      <c r="E28" s="42"/>
      <c r="F28" s="36"/>
      <c r="G28" s="36"/>
      <c r="H28" s="6"/>
    </row>
    <row r="29" spans="1:8" x14ac:dyDescent="0.25">
      <c r="A29" s="33">
        <v>3113</v>
      </c>
      <c r="B29" s="33" t="s">
        <v>30</v>
      </c>
      <c r="C29" s="34">
        <f>85138+30648+7089.06</f>
        <v>122875.06</v>
      </c>
      <c r="D29" s="42">
        <v>54000</v>
      </c>
      <c r="E29" s="42">
        <v>54000</v>
      </c>
      <c r="F29" s="36"/>
      <c r="G29" s="36"/>
      <c r="H29" s="6"/>
    </row>
    <row r="30" spans="1:8" x14ac:dyDescent="0.25">
      <c r="A30" s="33">
        <v>3113</v>
      </c>
      <c r="B30" s="33" t="s">
        <v>31</v>
      </c>
      <c r="C30" s="34">
        <v>6633</v>
      </c>
      <c r="D30" s="42">
        <v>8000</v>
      </c>
      <c r="E30" s="42">
        <v>8000</v>
      </c>
      <c r="F30" s="36"/>
      <c r="G30" s="36"/>
      <c r="H30" s="6"/>
    </row>
    <row r="31" spans="1:8" x14ac:dyDescent="0.25">
      <c r="A31" s="33">
        <v>3113</v>
      </c>
      <c r="B31" s="33" t="s">
        <v>32</v>
      </c>
      <c r="C31" s="34">
        <v>17138</v>
      </c>
      <c r="D31" s="42">
        <v>18000</v>
      </c>
      <c r="E31" s="42">
        <v>18000</v>
      </c>
      <c r="F31" s="36"/>
      <c r="G31" s="36"/>
      <c r="H31" s="6"/>
    </row>
    <row r="32" spans="1:8" x14ac:dyDescent="0.25">
      <c r="A32" s="33">
        <v>3113</v>
      </c>
      <c r="B32" s="33" t="s">
        <v>33</v>
      </c>
      <c r="C32" s="34">
        <v>34080</v>
      </c>
      <c r="D32" s="42">
        <v>40896</v>
      </c>
      <c r="E32" s="42">
        <v>40896</v>
      </c>
      <c r="F32" s="36"/>
      <c r="G32" s="36"/>
      <c r="H32" s="6"/>
    </row>
    <row r="33" spans="1:8" s="20" customFormat="1" x14ac:dyDescent="0.25">
      <c r="A33" s="29">
        <v>3113</v>
      </c>
      <c r="B33" s="29" t="s">
        <v>34</v>
      </c>
      <c r="C33" s="38">
        <f>SUM(C6:C32)</f>
        <v>1231126.1300000001</v>
      </c>
      <c r="D33" s="39">
        <f>SUM(E33:F33)</f>
        <v>1382640</v>
      </c>
      <c r="E33" s="39">
        <f>SUM(E6:E32)</f>
        <v>1376540</v>
      </c>
      <c r="F33" s="39">
        <f>SUM(F6:F32)</f>
        <v>6100</v>
      </c>
      <c r="G33" s="39"/>
      <c r="H33" s="8"/>
    </row>
    <row r="34" spans="1:8" s="20" customFormat="1" x14ac:dyDescent="0.25">
      <c r="A34" s="29" t="s">
        <v>35</v>
      </c>
      <c r="B34" s="29"/>
      <c r="C34" s="38"/>
      <c r="D34" s="41"/>
      <c r="E34" s="39"/>
      <c r="F34" s="41"/>
      <c r="G34" s="41"/>
      <c r="H34" s="10"/>
    </row>
    <row r="35" spans="1:8" x14ac:dyDescent="0.25">
      <c r="A35" s="33">
        <v>3111</v>
      </c>
      <c r="B35" s="33" t="s">
        <v>8</v>
      </c>
      <c r="C35" s="34"/>
      <c r="D35" s="42">
        <v>10000</v>
      </c>
      <c r="E35" s="42">
        <v>10000</v>
      </c>
      <c r="F35" s="36"/>
      <c r="G35" s="36"/>
      <c r="H35" s="6"/>
    </row>
    <row r="36" spans="1:8" x14ac:dyDescent="0.25">
      <c r="A36" s="33">
        <v>3111</v>
      </c>
      <c r="B36" s="33" t="s">
        <v>36</v>
      </c>
      <c r="C36" s="34"/>
      <c r="D36" s="42"/>
      <c r="E36" s="42"/>
      <c r="F36" s="36"/>
      <c r="G36" s="36"/>
      <c r="H36" s="6"/>
    </row>
    <row r="37" spans="1:8" x14ac:dyDescent="0.25">
      <c r="A37" s="33">
        <v>3111</v>
      </c>
      <c r="B37" s="33" t="s">
        <v>10</v>
      </c>
      <c r="C37" s="34"/>
      <c r="D37" s="42">
        <v>30000</v>
      </c>
      <c r="E37" s="42">
        <v>30000</v>
      </c>
      <c r="F37" s="36"/>
      <c r="G37" s="36"/>
      <c r="H37" s="6"/>
    </row>
    <row r="38" spans="1:8" x14ac:dyDescent="0.25">
      <c r="A38" s="33">
        <v>3111</v>
      </c>
      <c r="B38" s="33" t="s">
        <v>11</v>
      </c>
      <c r="C38" s="34">
        <v>4779</v>
      </c>
      <c r="D38" s="42">
        <v>10000</v>
      </c>
      <c r="E38" s="42">
        <v>10000</v>
      </c>
      <c r="F38" s="36"/>
      <c r="G38" s="36"/>
      <c r="H38" s="6"/>
    </row>
    <row r="39" spans="1:8" x14ac:dyDescent="0.25">
      <c r="A39" s="33">
        <v>3111</v>
      </c>
      <c r="B39" s="33" t="s">
        <v>32</v>
      </c>
      <c r="C39" s="34">
        <v>8762</v>
      </c>
      <c r="D39" s="42">
        <v>9000</v>
      </c>
      <c r="E39" s="42">
        <v>9000</v>
      </c>
      <c r="F39" s="36"/>
      <c r="G39" s="36"/>
      <c r="H39" s="6"/>
    </row>
    <row r="40" spans="1:8" x14ac:dyDescent="0.25">
      <c r="A40" s="33">
        <v>3111</v>
      </c>
      <c r="B40" s="33" t="s">
        <v>13</v>
      </c>
      <c r="C40" s="34">
        <v>58457</v>
      </c>
      <c r="D40" s="42">
        <v>60000</v>
      </c>
      <c r="E40" s="42">
        <v>10000</v>
      </c>
      <c r="F40" s="36"/>
      <c r="G40" s="36"/>
      <c r="H40" s="6"/>
    </row>
    <row r="41" spans="1:8" x14ac:dyDescent="0.25">
      <c r="A41" s="33">
        <v>3111</v>
      </c>
      <c r="B41" s="33" t="s">
        <v>37</v>
      </c>
      <c r="C41" s="34"/>
      <c r="D41" s="42"/>
      <c r="E41" s="42"/>
      <c r="F41" s="36">
        <v>50000</v>
      </c>
      <c r="G41" s="36" t="s">
        <v>38</v>
      </c>
      <c r="H41" s="6"/>
    </row>
    <row r="42" spans="1:8" x14ac:dyDescent="0.25">
      <c r="A42" s="33">
        <v>3111</v>
      </c>
      <c r="B42" s="33" t="s">
        <v>79</v>
      </c>
      <c r="C42" s="34">
        <v>637</v>
      </c>
      <c r="D42" s="42">
        <v>1000</v>
      </c>
      <c r="E42" s="42">
        <v>1000</v>
      </c>
      <c r="F42" s="36"/>
      <c r="G42" s="36"/>
      <c r="H42" s="6"/>
    </row>
    <row r="43" spans="1:8" x14ac:dyDescent="0.25">
      <c r="A43" s="33">
        <v>3111</v>
      </c>
      <c r="B43" s="33" t="s">
        <v>16</v>
      </c>
      <c r="C43" s="34">
        <v>2777.05</v>
      </c>
      <c r="D43" s="42">
        <v>3700</v>
      </c>
      <c r="E43" s="42">
        <v>3700</v>
      </c>
      <c r="F43" s="36"/>
      <c r="G43" s="36"/>
      <c r="H43" s="6"/>
    </row>
    <row r="44" spans="1:8" x14ac:dyDescent="0.25">
      <c r="A44" s="33">
        <v>3111</v>
      </c>
      <c r="B44" s="33" t="s">
        <v>39</v>
      </c>
      <c r="C44" s="34"/>
      <c r="D44" s="42">
        <v>1000</v>
      </c>
      <c r="E44" s="42">
        <v>1000</v>
      </c>
      <c r="F44" s="36"/>
      <c r="G44" s="36"/>
      <c r="H44" s="6"/>
    </row>
    <row r="45" spans="1:8" x14ac:dyDescent="0.25">
      <c r="A45" s="33">
        <v>3111</v>
      </c>
      <c r="B45" s="33" t="s">
        <v>40</v>
      </c>
      <c r="C45" s="34">
        <v>4500</v>
      </c>
      <c r="D45" s="42">
        <v>6000</v>
      </c>
      <c r="E45" s="42">
        <v>6000</v>
      </c>
      <c r="F45" s="36"/>
      <c r="G45" s="36"/>
      <c r="H45" s="6"/>
    </row>
    <row r="46" spans="1:8" x14ac:dyDescent="0.25">
      <c r="A46" s="33">
        <v>3111</v>
      </c>
      <c r="B46" s="33" t="s">
        <v>24</v>
      </c>
      <c r="C46" s="34">
        <v>24782</v>
      </c>
      <c r="D46" s="42">
        <v>40000</v>
      </c>
      <c r="E46" s="42">
        <v>40000</v>
      </c>
      <c r="F46" s="36"/>
      <c r="G46" s="36"/>
      <c r="H46" s="6"/>
    </row>
    <row r="47" spans="1:8" x14ac:dyDescent="0.25">
      <c r="A47" s="33">
        <v>3111</v>
      </c>
      <c r="B47" s="33" t="s">
        <v>84</v>
      </c>
      <c r="C47" s="34">
        <v>4176</v>
      </c>
      <c r="D47" s="42">
        <v>5000</v>
      </c>
      <c r="E47" s="42">
        <v>5000</v>
      </c>
      <c r="F47" s="36"/>
      <c r="G47" s="36"/>
      <c r="H47" s="6"/>
    </row>
    <row r="48" spans="1:8" x14ac:dyDescent="0.25">
      <c r="A48" s="33">
        <v>3111</v>
      </c>
      <c r="B48" s="33" t="s">
        <v>33</v>
      </c>
      <c r="C48" s="34">
        <v>107004</v>
      </c>
      <c r="D48" s="42">
        <v>126036</v>
      </c>
      <c r="E48" s="42">
        <v>126036</v>
      </c>
      <c r="F48" s="36"/>
      <c r="G48" s="36"/>
      <c r="H48" s="6"/>
    </row>
    <row r="49" spans="1:8" s="20" customFormat="1" x14ac:dyDescent="0.25">
      <c r="A49" s="29">
        <v>3111</v>
      </c>
      <c r="B49" s="29" t="s">
        <v>34</v>
      </c>
      <c r="C49" s="38">
        <f>SUM(C35:C48)</f>
        <v>215874.05</v>
      </c>
      <c r="D49" s="39">
        <f>SUM(E49:F49)</f>
        <v>301736</v>
      </c>
      <c r="E49" s="39">
        <f>SUM(E35:E48)</f>
        <v>251736</v>
      </c>
      <c r="F49" s="39">
        <f>SUM(F35:F48)</f>
        <v>50000</v>
      </c>
      <c r="G49" s="39"/>
      <c r="H49" s="10"/>
    </row>
    <row r="50" spans="1:8" s="20" customFormat="1" x14ac:dyDescent="0.25">
      <c r="A50" s="29" t="s">
        <v>41</v>
      </c>
      <c r="B50" s="29"/>
      <c r="C50" s="38"/>
      <c r="D50" s="41"/>
      <c r="E50" s="39"/>
      <c r="F50" s="41"/>
      <c r="G50" s="41"/>
      <c r="H50" s="10"/>
    </row>
    <row r="51" spans="1:8" x14ac:dyDescent="0.25">
      <c r="A51" s="33">
        <v>3141</v>
      </c>
      <c r="B51" s="33" t="s">
        <v>42</v>
      </c>
      <c r="C51" s="34"/>
      <c r="D51" s="42">
        <v>650000</v>
      </c>
      <c r="E51" s="42">
        <v>0</v>
      </c>
      <c r="F51" s="36">
        <v>650000</v>
      </c>
      <c r="G51" s="36"/>
      <c r="H51" s="6"/>
    </row>
    <row r="52" spans="1:8" x14ac:dyDescent="0.25">
      <c r="A52" s="33">
        <v>3141</v>
      </c>
      <c r="B52" s="33" t="s">
        <v>36</v>
      </c>
      <c r="C52" s="34"/>
      <c r="D52" s="42">
        <v>500</v>
      </c>
      <c r="E52" s="42">
        <v>500</v>
      </c>
      <c r="F52" s="36"/>
      <c r="G52" s="36"/>
      <c r="H52" s="6"/>
    </row>
    <row r="53" spans="1:8" x14ac:dyDescent="0.25">
      <c r="A53" s="33">
        <v>3141</v>
      </c>
      <c r="B53" s="33" t="s">
        <v>10</v>
      </c>
      <c r="C53" s="34">
        <v>6655</v>
      </c>
      <c r="D53" s="42">
        <v>25000</v>
      </c>
      <c r="E53" s="42">
        <v>25000</v>
      </c>
      <c r="F53" s="36"/>
      <c r="G53" s="36"/>
      <c r="H53" s="6"/>
    </row>
    <row r="54" spans="1:8" x14ac:dyDescent="0.25">
      <c r="A54" s="33">
        <v>3141</v>
      </c>
      <c r="B54" s="33" t="s">
        <v>32</v>
      </c>
      <c r="C54" s="34">
        <v>14019</v>
      </c>
      <c r="D54" s="42">
        <v>15000</v>
      </c>
      <c r="E54" s="42">
        <v>15000</v>
      </c>
      <c r="F54" s="36"/>
      <c r="G54" s="36"/>
      <c r="H54" s="6"/>
    </row>
    <row r="55" spans="1:8" x14ac:dyDescent="0.25">
      <c r="A55" s="33">
        <v>3141</v>
      </c>
      <c r="B55" s="33" t="s">
        <v>44</v>
      </c>
      <c r="C55" s="34">
        <v>10867.68</v>
      </c>
      <c r="D55" s="42">
        <v>20000</v>
      </c>
      <c r="E55" s="42">
        <v>20000</v>
      </c>
      <c r="F55" s="36"/>
      <c r="G55" s="36"/>
      <c r="H55" s="6"/>
    </row>
    <row r="56" spans="1:8" x14ac:dyDescent="0.25">
      <c r="A56" s="33">
        <v>3141</v>
      </c>
      <c r="B56" s="33" t="s">
        <v>13</v>
      </c>
      <c r="C56" s="34">
        <v>72355</v>
      </c>
      <c r="D56" s="42">
        <v>75000</v>
      </c>
      <c r="E56" s="42">
        <v>75000</v>
      </c>
      <c r="F56" s="36"/>
      <c r="G56" s="36"/>
      <c r="H56" s="6"/>
    </row>
    <row r="57" spans="1:8" x14ac:dyDescent="0.25">
      <c r="A57" s="33">
        <v>3141</v>
      </c>
      <c r="B57" s="33" t="s">
        <v>16</v>
      </c>
      <c r="C57" s="34">
        <v>11108.12</v>
      </c>
      <c r="D57" s="42">
        <v>15000</v>
      </c>
      <c r="E57" s="42">
        <v>15000</v>
      </c>
      <c r="F57" s="36"/>
      <c r="G57" s="36"/>
      <c r="H57" s="6"/>
    </row>
    <row r="58" spans="1:8" x14ac:dyDescent="0.25">
      <c r="A58" s="33">
        <v>3141</v>
      </c>
      <c r="B58" s="33" t="s">
        <v>83</v>
      </c>
      <c r="C58" s="34">
        <v>200</v>
      </c>
      <c r="D58" s="42">
        <v>1000</v>
      </c>
      <c r="E58" s="42">
        <v>1000</v>
      </c>
      <c r="F58" s="36"/>
      <c r="G58" s="36"/>
      <c r="H58" s="6"/>
    </row>
    <row r="59" spans="1:8" x14ac:dyDescent="0.25">
      <c r="A59" s="33">
        <v>3141</v>
      </c>
      <c r="B59" s="33" t="s">
        <v>79</v>
      </c>
      <c r="C59" s="34">
        <v>3070.98</v>
      </c>
      <c r="D59" s="42">
        <v>5000</v>
      </c>
      <c r="E59" s="42">
        <v>5000</v>
      </c>
      <c r="F59" s="36"/>
      <c r="G59" s="36"/>
      <c r="H59" s="6"/>
    </row>
    <row r="60" spans="1:8" x14ac:dyDescent="0.25">
      <c r="A60" s="33">
        <v>3141</v>
      </c>
      <c r="B60" s="33" t="s">
        <v>40</v>
      </c>
      <c r="C60" s="34">
        <v>3620</v>
      </c>
      <c r="D60" s="42">
        <v>10000</v>
      </c>
      <c r="E60" s="42">
        <v>10000</v>
      </c>
      <c r="F60" s="36"/>
      <c r="G60" s="36"/>
      <c r="H60" s="6"/>
    </row>
    <row r="61" spans="1:8" x14ac:dyDescent="0.25">
      <c r="A61" s="33">
        <v>3141</v>
      </c>
      <c r="B61" s="33" t="s">
        <v>24</v>
      </c>
      <c r="C61" s="34">
        <v>24119</v>
      </c>
      <c r="D61" s="42">
        <v>50000</v>
      </c>
      <c r="E61" s="42">
        <v>50000</v>
      </c>
      <c r="F61" s="36"/>
      <c r="G61" s="36"/>
      <c r="H61" s="6"/>
    </row>
    <row r="62" spans="1:8" x14ac:dyDescent="0.25">
      <c r="A62" s="33">
        <v>3141</v>
      </c>
      <c r="B62" s="33" t="s">
        <v>33</v>
      </c>
      <c r="C62" s="34">
        <v>81250</v>
      </c>
      <c r="D62" s="42">
        <v>96688</v>
      </c>
      <c r="E62" s="42">
        <v>96688</v>
      </c>
      <c r="F62" s="36"/>
      <c r="G62" s="36"/>
      <c r="H62" s="6"/>
    </row>
    <row r="63" spans="1:8" s="20" customFormat="1" x14ac:dyDescent="0.25">
      <c r="A63" s="29">
        <v>3141</v>
      </c>
      <c r="B63" s="29" t="s">
        <v>34</v>
      </c>
      <c r="C63" s="38">
        <f>SUM(C51:C62)</f>
        <v>227264.77999999997</v>
      </c>
      <c r="D63" s="39">
        <f>SUM(D51:D62)</f>
        <v>963188</v>
      </c>
      <c r="E63" s="39">
        <f>SUM(E51:E62)</f>
        <v>313188</v>
      </c>
      <c r="F63" s="39">
        <f>SUM(F51:F62)</f>
        <v>650000</v>
      </c>
      <c r="G63" s="39"/>
      <c r="H63" s="10"/>
    </row>
    <row r="64" spans="1:8" s="20" customFormat="1" x14ac:dyDescent="0.25">
      <c r="A64" s="29" t="s">
        <v>45</v>
      </c>
      <c r="B64" s="29"/>
      <c r="C64" s="38"/>
      <c r="D64" s="41"/>
      <c r="E64" s="39"/>
      <c r="F64" s="41"/>
      <c r="G64" s="41"/>
      <c r="H64" s="10"/>
    </row>
    <row r="65" spans="1:8" x14ac:dyDescent="0.25">
      <c r="A65" s="33">
        <v>3143</v>
      </c>
      <c r="B65" s="33" t="s">
        <v>44</v>
      </c>
      <c r="C65" s="34">
        <v>1702</v>
      </c>
      <c r="D65" s="42">
        <v>5000</v>
      </c>
      <c r="E65" s="42">
        <v>0</v>
      </c>
      <c r="F65" s="36"/>
      <c r="G65" s="36"/>
      <c r="H65" s="6"/>
    </row>
    <row r="66" spans="1:8" x14ac:dyDescent="0.25">
      <c r="A66" s="33">
        <v>3143</v>
      </c>
      <c r="B66" s="33" t="s">
        <v>46</v>
      </c>
      <c r="C66" s="34"/>
      <c r="D66" s="42">
        <v>0</v>
      </c>
      <c r="E66" s="42">
        <v>0</v>
      </c>
      <c r="F66" s="36"/>
      <c r="G66" s="36"/>
      <c r="H66" s="6"/>
    </row>
    <row r="67" spans="1:8" x14ac:dyDescent="0.25">
      <c r="A67" s="33">
        <v>3143</v>
      </c>
      <c r="B67" s="33" t="s">
        <v>32</v>
      </c>
      <c r="C67" s="34">
        <v>3505</v>
      </c>
      <c r="D67" s="42">
        <v>4000</v>
      </c>
      <c r="E67" s="42">
        <v>4000</v>
      </c>
      <c r="F67" s="36"/>
      <c r="G67" s="36"/>
      <c r="H67" s="6"/>
    </row>
    <row r="68" spans="1:8" x14ac:dyDescent="0.25">
      <c r="A68" s="33">
        <v>3143</v>
      </c>
      <c r="B68" s="33" t="s">
        <v>13</v>
      </c>
      <c r="C68" s="34">
        <v>20411</v>
      </c>
      <c r="D68" s="42">
        <v>25000</v>
      </c>
      <c r="E68" s="42">
        <v>5000</v>
      </c>
      <c r="F68" s="36"/>
      <c r="G68" s="36"/>
      <c r="H68" s="6"/>
    </row>
    <row r="69" spans="1:8" x14ac:dyDescent="0.25">
      <c r="A69" s="33">
        <v>3143</v>
      </c>
      <c r="B69" s="33" t="s">
        <v>39</v>
      </c>
      <c r="C69" s="34"/>
      <c r="D69" s="42">
        <v>1000</v>
      </c>
      <c r="E69" s="42">
        <v>1000</v>
      </c>
      <c r="F69" s="36"/>
      <c r="G69" s="36"/>
      <c r="H69" s="6"/>
    </row>
    <row r="70" spans="1:8" x14ac:dyDescent="0.25">
      <c r="A70" s="33">
        <v>3143</v>
      </c>
      <c r="B70" s="33" t="s">
        <v>40</v>
      </c>
      <c r="C70" s="34"/>
      <c r="D70" s="42">
        <v>1000</v>
      </c>
      <c r="E70" s="42">
        <v>1000</v>
      </c>
      <c r="F70" s="36"/>
      <c r="G70" s="36"/>
      <c r="H70" s="6"/>
    </row>
    <row r="71" spans="1:8" x14ac:dyDescent="0.25">
      <c r="A71" s="33">
        <v>3143</v>
      </c>
      <c r="B71" s="33" t="s">
        <v>37</v>
      </c>
      <c r="C71" s="34"/>
      <c r="D71" s="42">
        <v>0</v>
      </c>
      <c r="E71" s="42">
        <v>0</v>
      </c>
      <c r="F71" s="43">
        <v>25000</v>
      </c>
      <c r="G71" s="36" t="s">
        <v>64</v>
      </c>
      <c r="H71" s="6"/>
    </row>
    <row r="72" spans="1:8" x14ac:dyDescent="0.25">
      <c r="A72" s="33">
        <v>3143</v>
      </c>
      <c r="B72" s="33" t="s">
        <v>24</v>
      </c>
      <c r="C72" s="34">
        <v>2541</v>
      </c>
      <c r="D72" s="42">
        <v>10000</v>
      </c>
      <c r="E72" s="42">
        <v>10000</v>
      </c>
      <c r="F72" s="36"/>
      <c r="G72" s="43"/>
      <c r="H72" s="6"/>
    </row>
    <row r="73" spans="1:8" x14ac:dyDescent="0.25">
      <c r="A73" s="33">
        <v>3143</v>
      </c>
      <c r="B73" s="33" t="s">
        <v>47</v>
      </c>
      <c r="C73" s="34"/>
      <c r="D73" s="42">
        <v>15000</v>
      </c>
      <c r="E73" s="42">
        <v>15000</v>
      </c>
      <c r="F73" s="36"/>
      <c r="G73" s="43"/>
      <c r="H73" s="6"/>
    </row>
    <row r="74" spans="1:8" x14ac:dyDescent="0.25">
      <c r="A74" s="33">
        <v>3143</v>
      </c>
      <c r="B74" s="33" t="s">
        <v>33</v>
      </c>
      <c r="C74" s="34">
        <v>18780</v>
      </c>
      <c r="D74" s="42">
        <v>22536</v>
      </c>
      <c r="E74" s="42">
        <v>22536</v>
      </c>
      <c r="F74" s="36"/>
      <c r="G74" s="43"/>
      <c r="H74" s="6"/>
    </row>
    <row r="75" spans="1:8" s="20" customFormat="1" x14ac:dyDescent="0.25">
      <c r="A75" s="29">
        <v>3143</v>
      </c>
      <c r="B75" s="29" t="s">
        <v>34</v>
      </c>
      <c r="C75" s="38">
        <f>SUM(C65:C74)</f>
        <v>46939</v>
      </c>
      <c r="D75" s="39">
        <f>SUM(D65:D74)</f>
        <v>83536</v>
      </c>
      <c r="E75" s="39">
        <f>SUM(E65:E74)</f>
        <v>58536</v>
      </c>
      <c r="F75" s="39">
        <f>SUM(F65:F74)</f>
        <v>25000</v>
      </c>
      <c r="G75" s="39"/>
      <c r="H75" s="8"/>
    </row>
    <row r="76" spans="1:8" x14ac:dyDescent="0.25">
      <c r="A76" s="33"/>
      <c r="B76" s="33"/>
      <c r="C76" s="34"/>
      <c r="D76" s="36"/>
      <c r="E76" s="42"/>
      <c r="F76" s="36"/>
      <c r="G76" s="36"/>
      <c r="H76" s="6"/>
    </row>
    <row r="77" spans="1:8" s="20" customFormat="1" x14ac:dyDescent="0.25">
      <c r="A77" s="29"/>
      <c r="B77" s="29" t="s">
        <v>48</v>
      </c>
      <c r="C77" s="38">
        <f>C33+C49+C63+C75</f>
        <v>1721203.9600000002</v>
      </c>
      <c r="D77" s="39">
        <f>SUM(E77:F77)</f>
        <v>2731100</v>
      </c>
      <c r="E77" s="90">
        <f>E75+E63+E49+E33</f>
        <v>2000000</v>
      </c>
      <c r="F77" s="39">
        <f>F75+F63+F49+F33</f>
        <v>731100</v>
      </c>
      <c r="G77" s="39"/>
      <c r="H77" s="10"/>
    </row>
    <row r="78" spans="1:8" x14ac:dyDescent="0.25">
      <c r="A78" s="33"/>
      <c r="B78" s="85" t="s">
        <v>49</v>
      </c>
      <c r="C78" s="47"/>
      <c r="D78" s="33"/>
      <c r="E78" s="90"/>
      <c r="F78" s="33"/>
      <c r="G78" s="33"/>
    </row>
    <row r="79" spans="1:8" x14ac:dyDescent="0.25">
      <c r="A79" s="33"/>
      <c r="B79" s="85" t="s">
        <v>50</v>
      </c>
      <c r="C79" s="47"/>
      <c r="D79" s="85"/>
      <c r="E79" s="90">
        <f>SUM(E77:E78)</f>
        <v>2000000</v>
      </c>
      <c r="F79" s="33"/>
      <c r="G79" s="42"/>
      <c r="H79" s="18"/>
    </row>
    <row r="80" spans="1:8" x14ac:dyDescent="0.25">
      <c r="A80" s="33"/>
      <c r="B80" s="85" t="s">
        <v>51</v>
      </c>
      <c r="C80" s="47"/>
      <c r="D80" s="91"/>
      <c r="E80" s="90">
        <f>E32+E48+E62+E74</f>
        <v>286156</v>
      </c>
      <c r="F80" s="92"/>
      <c r="G80" s="33"/>
    </row>
    <row r="81" spans="1:7" x14ac:dyDescent="0.25">
      <c r="A81" s="33"/>
      <c r="B81" s="85" t="s">
        <v>54</v>
      </c>
      <c r="C81" s="47"/>
      <c r="D81" s="33"/>
      <c r="E81" s="93">
        <f>2000000-E79</f>
        <v>0</v>
      </c>
      <c r="F81" s="33"/>
      <c r="G81" s="33"/>
    </row>
    <row r="82" spans="1:7" x14ac:dyDescent="0.25">
      <c r="A82" s="33"/>
      <c r="B82" s="87"/>
      <c r="C82" s="87"/>
      <c r="D82" s="33"/>
      <c r="E82" s="92"/>
      <c r="F82" s="92"/>
      <c r="G82" s="33"/>
    </row>
    <row r="83" spans="1:7" x14ac:dyDescent="0.25">
      <c r="A83" s="33"/>
      <c r="B83" s="33"/>
      <c r="C83" s="33"/>
      <c r="D83" s="33"/>
      <c r="E83" s="42"/>
      <c r="F83" s="33"/>
      <c r="G83" s="33"/>
    </row>
    <row r="84" spans="1:7" x14ac:dyDescent="0.25">
      <c r="A84" s="33" t="s">
        <v>52</v>
      </c>
      <c r="B84" s="33"/>
      <c r="C84" s="33"/>
      <c r="D84" s="33"/>
      <c r="E84" s="42"/>
      <c r="F84" s="33"/>
      <c r="G84" s="33" t="s">
        <v>53</v>
      </c>
    </row>
    <row r="85" spans="1:7" x14ac:dyDescent="0.25">
      <c r="A85" s="33"/>
      <c r="B85" s="33"/>
      <c r="C85" s="33"/>
      <c r="D85" s="33"/>
      <c r="E85" s="42"/>
      <c r="F85" s="33"/>
      <c r="G85" s="33"/>
    </row>
    <row r="86" spans="1:7" x14ac:dyDescent="0.25">
      <c r="A86" s="33"/>
      <c r="B86" s="33"/>
      <c r="C86" s="33"/>
      <c r="D86" s="33"/>
      <c r="E86" s="42"/>
      <c r="F86" s="33"/>
      <c r="G86" s="33"/>
    </row>
    <row r="87" spans="1:7" x14ac:dyDescent="0.25">
      <c r="A87" s="33"/>
      <c r="B87" s="33"/>
      <c r="C87" s="33"/>
      <c r="D87" s="33"/>
      <c r="E87" s="42"/>
      <c r="F87" s="33"/>
      <c r="G87" s="33"/>
    </row>
    <row r="88" spans="1:7" x14ac:dyDescent="0.25">
      <c r="A88" s="33" t="s">
        <v>86</v>
      </c>
      <c r="B88" s="33"/>
      <c r="C88" s="33"/>
      <c r="D88" s="33"/>
      <c r="E88" s="42"/>
      <c r="F88" s="33"/>
      <c r="G88" s="33"/>
    </row>
    <row r="90" spans="1:7" x14ac:dyDescent="0.25">
      <c r="A90" s="21" t="s">
        <v>62</v>
      </c>
    </row>
  </sheetData>
  <sheetProtection selectLockedCells="1" selectUnlockedCells="1"/>
  <mergeCells count="3">
    <mergeCell ref="A1:B1"/>
    <mergeCell ref="E1:F1"/>
    <mergeCell ref="B2:E2"/>
  </mergeCells>
  <pageMargins left="0.27569444444444446" right="0.2361111111111111" top="0.55138888888888893" bottom="0.78749999999999998" header="0.51180555555555551" footer="0.51180555555555551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ySplit="4" topLeftCell="A5" activePane="bottomLeft" state="frozen"/>
      <selection pane="bottomLeft" activeCell="F13" sqref="F13"/>
    </sheetView>
  </sheetViews>
  <sheetFormatPr defaultRowHeight="15.75" x14ac:dyDescent="0.25"/>
  <cols>
    <col min="1" max="1" width="9" style="1"/>
    <col min="2" max="2" width="22.125" style="1" customWidth="1"/>
    <col min="3" max="3" width="15.5" style="1" customWidth="1"/>
    <col min="4" max="4" width="15.375" style="2" customWidth="1"/>
    <col min="5" max="5" width="14.375" style="1" customWidth="1"/>
    <col min="6" max="6" width="14.25" style="1" customWidth="1"/>
    <col min="7" max="7" width="15.875" style="1" bestFit="1" customWidth="1"/>
    <col min="8" max="16384" width="9" style="1"/>
  </cols>
  <sheetData>
    <row r="1" spans="1:7" s="3" customFormat="1" x14ac:dyDescent="0.25">
      <c r="A1" s="100" t="s">
        <v>0</v>
      </c>
      <c r="B1" s="100"/>
      <c r="C1" s="3" t="s">
        <v>1</v>
      </c>
      <c r="D1" s="101" t="s">
        <v>56</v>
      </c>
      <c r="E1" s="101"/>
      <c r="F1" s="4"/>
    </row>
    <row r="2" spans="1:7" s="3" customFormat="1" x14ac:dyDescent="0.25">
      <c r="A2" s="102" t="s">
        <v>63</v>
      </c>
      <c r="B2" s="102"/>
      <c r="C2" s="102"/>
      <c r="D2" s="102"/>
      <c r="E2" s="102"/>
    </row>
    <row r="3" spans="1:7" s="3" customFormat="1" x14ac:dyDescent="0.25"/>
    <row r="4" spans="1:7" s="3" customFormat="1" x14ac:dyDescent="0.25">
      <c r="C4" s="3" t="s">
        <v>3</v>
      </c>
      <c r="D4" s="5" t="s">
        <v>4</v>
      </c>
      <c r="E4" s="3" t="s">
        <v>5</v>
      </c>
      <c r="F4" s="3" t="s">
        <v>6</v>
      </c>
    </row>
    <row r="5" spans="1:7" s="3" customFormat="1" x14ac:dyDescent="0.25">
      <c r="A5" s="3" t="s">
        <v>7</v>
      </c>
    </row>
    <row r="6" spans="1:7" s="3" customFormat="1" x14ac:dyDescent="0.25">
      <c r="A6" s="3">
        <v>3113</v>
      </c>
      <c r="B6" s="3" t="s">
        <v>34</v>
      </c>
      <c r="C6" s="5">
        <v>1420896</v>
      </c>
      <c r="D6" s="5">
        <v>1414796</v>
      </c>
      <c r="E6" s="8">
        <v>6100</v>
      </c>
      <c r="F6" s="5"/>
      <c r="G6" s="5"/>
    </row>
    <row r="7" spans="1:7" s="3" customFormat="1" x14ac:dyDescent="0.25">
      <c r="C7" s="5"/>
      <c r="D7" s="5"/>
      <c r="E7" s="8"/>
      <c r="F7" s="5"/>
      <c r="G7" s="5"/>
    </row>
    <row r="8" spans="1:7" s="3" customFormat="1" x14ac:dyDescent="0.25">
      <c r="A8" s="3" t="s">
        <v>35</v>
      </c>
      <c r="C8" s="9"/>
      <c r="D8" s="5"/>
      <c r="E8" s="10"/>
      <c r="F8" s="9"/>
      <c r="G8" s="9"/>
    </row>
    <row r="9" spans="1:7" s="3" customFormat="1" x14ac:dyDescent="0.25">
      <c r="A9" s="3">
        <v>3111</v>
      </c>
      <c r="B9" s="3" t="s">
        <v>34</v>
      </c>
      <c r="C9" s="8">
        <v>209236</v>
      </c>
      <c r="D9" s="8">
        <v>159236</v>
      </c>
      <c r="E9" s="8">
        <v>50000</v>
      </c>
      <c r="F9" s="5"/>
      <c r="G9" s="9"/>
    </row>
    <row r="10" spans="1:7" s="3" customFormat="1" x14ac:dyDescent="0.25">
      <c r="C10" s="8"/>
      <c r="D10" s="8"/>
      <c r="E10" s="8"/>
      <c r="F10" s="5"/>
      <c r="G10" s="9"/>
    </row>
    <row r="11" spans="1:7" s="3" customFormat="1" x14ac:dyDescent="0.25">
      <c r="A11" s="3" t="s">
        <v>41</v>
      </c>
      <c r="C11" s="9"/>
      <c r="D11" s="5"/>
      <c r="E11" s="10"/>
      <c r="F11" s="9"/>
      <c r="G11" s="9"/>
    </row>
    <row r="12" spans="1:7" s="3" customFormat="1" x14ac:dyDescent="0.25">
      <c r="A12" s="3">
        <v>3141</v>
      </c>
      <c r="B12" s="3" t="s">
        <v>34</v>
      </c>
      <c r="C12" s="5">
        <v>933188</v>
      </c>
      <c r="D12" s="5">
        <v>283188</v>
      </c>
      <c r="E12" s="8">
        <v>650000</v>
      </c>
      <c r="F12" s="5"/>
      <c r="G12" s="9"/>
    </row>
    <row r="13" spans="1:7" s="3" customFormat="1" x14ac:dyDescent="0.25">
      <c r="C13" s="5"/>
      <c r="D13" s="5"/>
      <c r="E13" s="8"/>
      <c r="F13" s="5"/>
      <c r="G13" s="9"/>
    </row>
    <row r="14" spans="1:7" s="3" customFormat="1" x14ac:dyDescent="0.25">
      <c r="A14" s="3" t="s">
        <v>45</v>
      </c>
      <c r="C14" s="9"/>
      <c r="D14" s="5"/>
      <c r="E14" s="10"/>
      <c r="F14" s="9"/>
      <c r="G14" s="9"/>
    </row>
    <row r="15" spans="1:7" s="3" customFormat="1" x14ac:dyDescent="0.25">
      <c r="A15" s="3">
        <v>3143</v>
      </c>
      <c r="B15" s="3" t="s">
        <v>34</v>
      </c>
      <c r="C15" s="5">
        <v>67780</v>
      </c>
      <c r="D15" s="5">
        <v>42780</v>
      </c>
      <c r="E15" s="5">
        <v>25000</v>
      </c>
      <c r="F15" s="5"/>
      <c r="G15" s="5"/>
    </row>
    <row r="16" spans="1:7" x14ac:dyDescent="0.25">
      <c r="C16" s="7"/>
      <c r="E16" s="7"/>
      <c r="F16" s="7"/>
      <c r="G16" s="7"/>
    </row>
    <row r="17" spans="1:7" s="3" customFormat="1" x14ac:dyDescent="0.25">
      <c r="B17" s="3" t="s">
        <v>48</v>
      </c>
      <c r="C17" s="5">
        <f>SUM(D17:E17)</f>
        <v>2631100</v>
      </c>
      <c r="D17" s="13">
        <f>D15+D12+D9+D6</f>
        <v>1900000</v>
      </c>
      <c r="E17" s="5">
        <f>E15+E12+E9+E6</f>
        <v>731100</v>
      </c>
      <c r="F17" s="5"/>
      <c r="G17" s="9"/>
    </row>
    <row r="18" spans="1:7" x14ac:dyDescent="0.25">
      <c r="B18" s="14" t="s">
        <v>49</v>
      </c>
      <c r="D18" s="13"/>
    </row>
    <row r="19" spans="1:7" x14ac:dyDescent="0.25">
      <c r="B19" s="14" t="s">
        <v>50</v>
      </c>
      <c r="C19" s="14"/>
      <c r="D19" s="13">
        <f>SUM(D17:D18)</f>
        <v>1900000</v>
      </c>
      <c r="F19" s="2"/>
      <c r="G19" s="2"/>
    </row>
    <row r="20" spans="1:7" x14ac:dyDescent="0.25">
      <c r="B20" s="14" t="s">
        <v>51</v>
      </c>
      <c r="C20" s="15"/>
      <c r="D20" s="13">
        <v>276156</v>
      </c>
      <c r="E20" s="16"/>
    </row>
    <row r="21" spans="1:7" x14ac:dyDescent="0.25">
      <c r="B21" s="14" t="s">
        <v>54</v>
      </c>
      <c r="D21" s="19">
        <f>2100000-D19</f>
        <v>200000</v>
      </c>
    </row>
    <row r="22" spans="1:7" x14ac:dyDescent="0.25">
      <c r="B22" s="17"/>
      <c r="D22" s="16"/>
      <c r="E22" s="16"/>
    </row>
    <row r="24" spans="1:7" x14ac:dyDescent="0.25">
      <c r="A24" s="1" t="s">
        <v>52</v>
      </c>
      <c r="F24" s="1" t="s">
        <v>53</v>
      </c>
    </row>
    <row r="28" spans="1:7" x14ac:dyDescent="0.25">
      <c r="A28" s="1" t="s">
        <v>61</v>
      </c>
    </row>
    <row r="30" spans="1:7" x14ac:dyDescent="0.25">
      <c r="A30" s="1" t="s">
        <v>62</v>
      </c>
    </row>
  </sheetData>
  <sheetProtection selectLockedCells="1" selectUnlockedCells="1"/>
  <mergeCells count="3">
    <mergeCell ref="A1:B1"/>
    <mergeCell ref="D1:E1"/>
    <mergeCell ref="A2:E2"/>
  </mergeCells>
  <pageMargins left="0.27569444444444446" right="0.2361111111111111" top="0.55138888888888893" bottom="0.78749999999999998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16</vt:i4>
      </vt:variant>
    </vt:vector>
  </HeadingPairs>
  <TitlesOfParts>
    <vt:vector size="33" baseType="lpstr">
      <vt:lpstr>2018</vt:lpstr>
      <vt:lpstr>Návrh 2018</vt:lpstr>
      <vt:lpstr>Návrh 2019</vt:lpstr>
      <vt:lpstr>2018 (2)</vt:lpstr>
      <vt:lpstr>Výhled 2019</vt:lpstr>
      <vt:lpstr>Návrh 2019 vyvěsit</vt:lpstr>
      <vt:lpstr>Návrh 2019 - plnění</vt:lpstr>
      <vt:lpstr>Návrh 2020 - plnění</vt:lpstr>
      <vt:lpstr>Návrh výhled 2019</vt:lpstr>
      <vt:lpstr>Návrh 2021 - plnění</vt:lpstr>
      <vt:lpstr>Výhled 2020</vt:lpstr>
      <vt:lpstr>Návrh výhled 2020</vt:lpstr>
      <vt:lpstr>Návrh výhled 2021</vt:lpstr>
      <vt:lpstr>Rozpočet 2021 - plnění</vt:lpstr>
      <vt:lpstr>Návrh výhled 2022</vt:lpstr>
      <vt:lpstr>Návrh výhled 2023</vt:lpstr>
      <vt:lpstr>Návrh výhled 2024</vt:lpstr>
      <vt:lpstr>'2018'!Názvy_tisku</vt:lpstr>
      <vt:lpstr>'2018 (2)'!Názvy_tisku</vt:lpstr>
      <vt:lpstr>'Návrh 2018'!Názvy_tisku</vt:lpstr>
      <vt:lpstr>'Návrh 2019'!Názvy_tisku</vt:lpstr>
      <vt:lpstr>'Návrh 2019 - plnění'!Názvy_tisku</vt:lpstr>
      <vt:lpstr>'Návrh 2019 vyvěsit'!Názvy_tisku</vt:lpstr>
      <vt:lpstr>'Návrh 2020 - plnění'!Názvy_tisku</vt:lpstr>
      <vt:lpstr>'Návrh 2021 - plnění'!Názvy_tisku</vt:lpstr>
      <vt:lpstr>'Návrh výhled 2019'!Názvy_tisku</vt:lpstr>
      <vt:lpstr>'Návrh výhled 2020'!Názvy_tisku</vt:lpstr>
      <vt:lpstr>'Návrh výhled 2021'!Názvy_tisku</vt:lpstr>
      <vt:lpstr>'Návrh výhled 2022'!Názvy_tisku</vt:lpstr>
      <vt:lpstr>'Návrh výhled 2023'!Názvy_tisku</vt:lpstr>
      <vt:lpstr>'Rozpočet 2021 - plnění'!Názvy_tisku</vt:lpstr>
      <vt:lpstr>'Výhled 2019'!Názvy_tisku</vt:lpstr>
      <vt:lpstr>'Výhled 2020'!Názvy_tisku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 Belcice</dc:creator>
  <cp:lastModifiedBy>Belcice</cp:lastModifiedBy>
  <cp:lastPrinted>2021-11-18T14:22:45Z</cp:lastPrinted>
  <dcterms:created xsi:type="dcterms:W3CDTF">2014-12-10T09:35:04Z</dcterms:created>
  <dcterms:modified xsi:type="dcterms:W3CDTF">2021-11-18T14:26:19Z</dcterms:modified>
</cp:coreProperties>
</file>